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vlass\Desktop\"/>
    </mc:Choice>
  </mc:AlternateContent>
  <bookViews>
    <workbookView xWindow="0" yWindow="0" windowWidth="28800" windowHeight="11700" activeTab="4"/>
  </bookViews>
  <sheets>
    <sheet name="Rekapitulace stavby" sheetId="1" r:id="rId1"/>
    <sheet name="01 - Oprava Gallových řet..." sheetId="2" r:id="rId2"/>
    <sheet name="02 - Oprava Gallových řet..." sheetId="3" r:id="rId3"/>
    <sheet name="03 - Oprava Gallových řet..." sheetId="4" r:id="rId4"/>
    <sheet name="04 - Vedlejší a ostatní n..." sheetId="5" r:id="rId5"/>
  </sheets>
  <definedNames>
    <definedName name="_xlnm._FilterDatabase" localSheetId="1" hidden="1">'01 - Oprava Gallových řet...'!$C$129:$K$289</definedName>
    <definedName name="_xlnm._FilterDatabase" localSheetId="2" hidden="1">'02 - Oprava Gallových řet...'!$C$129:$K$286</definedName>
    <definedName name="_xlnm._FilterDatabase" localSheetId="3" hidden="1">'03 - Oprava Gallových řet...'!$C$129:$K$289</definedName>
    <definedName name="_xlnm._FilterDatabase" localSheetId="4" hidden="1">'04 - Vedlejší a ostatní n...'!$C$120:$K$168</definedName>
    <definedName name="_xlnm.Print_Titles" localSheetId="1">'01 - Oprava Gallových řet...'!$129:$129</definedName>
    <definedName name="_xlnm.Print_Titles" localSheetId="2">'02 - Oprava Gallových řet...'!$129:$129</definedName>
    <definedName name="_xlnm.Print_Titles" localSheetId="3">'03 - Oprava Gallových řet...'!$129:$129</definedName>
    <definedName name="_xlnm.Print_Titles" localSheetId="4">'04 - Vedlejší a ostatní n...'!$120:$120</definedName>
    <definedName name="_xlnm.Print_Titles" localSheetId="0">'Rekapitulace stavby'!$92:$92</definedName>
    <definedName name="_xlnm.Print_Area" localSheetId="1">'01 - Oprava Gallových řet...'!$C$4:$J$76,'01 - Oprava Gallových řet...'!$C$82:$J$111,'01 - Oprava Gallových řet...'!$C$117:$K$289</definedName>
    <definedName name="_xlnm.Print_Area" localSheetId="2">'02 - Oprava Gallových řet...'!$C$4:$J$76,'02 - Oprava Gallových řet...'!$C$82:$J$111,'02 - Oprava Gallových řet...'!$C$117:$K$286</definedName>
    <definedName name="_xlnm.Print_Area" localSheetId="3">'03 - Oprava Gallových řet...'!$C$4:$J$76,'03 - Oprava Gallových řet...'!$C$82:$J$111,'03 - Oprava Gallových řet...'!$C$117:$K$289</definedName>
    <definedName name="_xlnm.Print_Area" localSheetId="4">'04 - Vedlejší a ostatní n...'!$C$4:$J$76,'04 - Vedlejší a ostatní n...'!$C$82:$J$102,'04 - Vedlejší a ostatní n...'!$C$108:$K$168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134" i="2" l="1"/>
  <c r="J37" i="5" l="1"/>
  <c r="J36" i="5"/>
  <c r="AY98" i="1" s="1"/>
  <c r="J35" i="5"/>
  <c r="AX98" i="1" s="1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T139" i="5" s="1"/>
  <c r="R140" i="5"/>
  <c r="R139" i="5" s="1"/>
  <c r="P140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J117" i="5"/>
  <c r="F117" i="5"/>
  <c r="F115" i="5"/>
  <c r="E113" i="5"/>
  <c r="J91" i="5"/>
  <c r="F91" i="5"/>
  <c r="F89" i="5"/>
  <c r="E87" i="5"/>
  <c r="J24" i="5"/>
  <c r="E24" i="5"/>
  <c r="J118" i="5" s="1"/>
  <c r="J23" i="5"/>
  <c r="J18" i="5"/>
  <c r="E18" i="5"/>
  <c r="F118" i="5" s="1"/>
  <c r="J17" i="5"/>
  <c r="J12" i="5"/>
  <c r="J115" i="5" s="1"/>
  <c r="E7" i="5"/>
  <c r="E111" i="5" s="1"/>
  <c r="J37" i="4"/>
  <c r="J36" i="4"/>
  <c r="AY97" i="1" s="1"/>
  <c r="J35" i="4"/>
  <c r="AX97" i="1"/>
  <c r="BI287" i="4"/>
  <c r="BH287" i="4"/>
  <c r="BG287" i="4"/>
  <c r="BF287" i="4"/>
  <c r="T287" i="4"/>
  <c r="T286" i="4" s="1"/>
  <c r="R287" i="4"/>
  <c r="R286" i="4"/>
  <c r="P287" i="4"/>
  <c r="P286" i="4" s="1"/>
  <c r="BI283" i="4"/>
  <c r="BH283" i="4"/>
  <c r="BG283" i="4"/>
  <c r="BF283" i="4"/>
  <c r="T283" i="4"/>
  <c r="T282" i="4"/>
  <c r="R283" i="4"/>
  <c r="R282" i="4" s="1"/>
  <c r="P283" i="4"/>
  <c r="P282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J126" i="4"/>
  <c r="F126" i="4"/>
  <c r="F124" i="4"/>
  <c r="E122" i="4"/>
  <c r="J91" i="4"/>
  <c r="F91" i="4"/>
  <c r="F89" i="4"/>
  <c r="E87" i="4"/>
  <c r="J24" i="4"/>
  <c r="E24" i="4"/>
  <c r="J92" i="4" s="1"/>
  <c r="J23" i="4"/>
  <c r="J18" i="4"/>
  <c r="E18" i="4"/>
  <c r="F127" i="4" s="1"/>
  <c r="J17" i="4"/>
  <c r="J12" i="4"/>
  <c r="J124" i="4"/>
  <c r="E7" i="4"/>
  <c r="E120" i="4"/>
  <c r="J37" i="3"/>
  <c r="J36" i="3"/>
  <c r="AY96" i="1" s="1"/>
  <c r="J35" i="3"/>
  <c r="AX96" i="1" s="1"/>
  <c r="BI284" i="3"/>
  <c r="BH284" i="3"/>
  <c r="BG284" i="3"/>
  <c r="BF284" i="3"/>
  <c r="T284" i="3"/>
  <c r="T283" i="3" s="1"/>
  <c r="R284" i="3"/>
  <c r="R283" i="3" s="1"/>
  <c r="P284" i="3"/>
  <c r="P283" i="3" s="1"/>
  <c r="BI280" i="3"/>
  <c r="BH280" i="3"/>
  <c r="BG280" i="3"/>
  <c r="BF280" i="3"/>
  <c r="T280" i="3"/>
  <c r="T279" i="3" s="1"/>
  <c r="R280" i="3"/>
  <c r="R279" i="3" s="1"/>
  <c r="P280" i="3"/>
  <c r="P279" i="3" s="1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J126" i="3"/>
  <c r="F126" i="3"/>
  <c r="F124" i="3"/>
  <c r="E122" i="3"/>
  <c r="J91" i="3"/>
  <c r="F91" i="3"/>
  <c r="F89" i="3"/>
  <c r="E87" i="3"/>
  <c r="J24" i="3"/>
  <c r="E24" i="3"/>
  <c r="J127" i="3"/>
  <c r="J23" i="3"/>
  <c r="J18" i="3"/>
  <c r="E18" i="3"/>
  <c r="F127" i="3" s="1"/>
  <c r="J17" i="3"/>
  <c r="J12" i="3"/>
  <c r="J89" i="3" s="1"/>
  <c r="E7" i="3"/>
  <c r="E120" i="3" s="1"/>
  <c r="J37" i="2"/>
  <c r="J36" i="2"/>
  <c r="AY95" i="1"/>
  <c r="J35" i="2"/>
  <c r="AX95" i="1"/>
  <c r="BI287" i="2"/>
  <c r="BH287" i="2"/>
  <c r="BG287" i="2"/>
  <c r="BF287" i="2"/>
  <c r="T287" i="2"/>
  <c r="T286" i="2"/>
  <c r="R287" i="2"/>
  <c r="R286" i="2"/>
  <c r="P287" i="2"/>
  <c r="P286" i="2"/>
  <c r="BI283" i="2"/>
  <c r="BH283" i="2"/>
  <c r="BG283" i="2"/>
  <c r="BF283" i="2"/>
  <c r="T283" i="2"/>
  <c r="T282" i="2"/>
  <c r="R283" i="2"/>
  <c r="R282" i="2"/>
  <c r="P283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J126" i="2"/>
  <c r="F126" i="2"/>
  <c r="F124" i="2"/>
  <c r="E122" i="2"/>
  <c r="J91" i="2"/>
  <c r="F91" i="2"/>
  <c r="F89" i="2"/>
  <c r="E87" i="2"/>
  <c r="J24" i="2"/>
  <c r="E24" i="2"/>
  <c r="J92" i="2"/>
  <c r="J23" i="2"/>
  <c r="J18" i="2"/>
  <c r="E18" i="2"/>
  <c r="F127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279" i="2"/>
  <c r="BK273" i="2"/>
  <c r="J256" i="2"/>
  <c r="J204" i="2"/>
  <c r="J166" i="2"/>
  <c r="BK253" i="2"/>
  <c r="BK220" i="2"/>
  <c r="J201" i="2"/>
  <c r="J179" i="2"/>
  <c r="J157" i="2"/>
  <c r="J276" i="2"/>
  <c r="BK269" i="2"/>
  <c r="J263" i="2"/>
  <c r="J237" i="2"/>
  <c r="BK214" i="2"/>
  <c r="J185" i="2"/>
  <c r="BK160" i="2"/>
  <c r="BK259" i="2"/>
  <c r="J231" i="2"/>
  <c r="J217" i="2"/>
  <c r="BK189" i="2"/>
  <c r="BK170" i="2"/>
  <c r="J276" i="3"/>
  <c r="BK241" i="3"/>
  <c r="J222" i="3"/>
  <c r="J179" i="3"/>
  <c r="BK163" i="3"/>
  <c r="BK270" i="3"/>
  <c r="BK256" i="3"/>
  <c r="BK231" i="3"/>
  <c r="BK211" i="3"/>
  <c r="BK198" i="3"/>
  <c r="J185" i="3"/>
  <c r="BK166" i="3"/>
  <c r="BK276" i="3"/>
  <c r="J250" i="3"/>
  <c r="BK222" i="3"/>
  <c r="J207" i="3"/>
  <c r="BK192" i="3"/>
  <c r="BK176" i="3"/>
  <c r="J150" i="3"/>
  <c r="BK287" i="4"/>
  <c r="BK247" i="4"/>
  <c r="BK217" i="4"/>
  <c r="J195" i="4"/>
  <c r="BK176" i="4"/>
  <c r="J139" i="4"/>
  <c r="BK273" i="4"/>
  <c r="J256" i="4"/>
  <c r="J241" i="4"/>
  <c r="J220" i="4"/>
  <c r="J192" i="4"/>
  <c r="J173" i="4"/>
  <c r="J269" i="4"/>
  <c r="J247" i="4"/>
  <c r="J225" i="4"/>
  <c r="J204" i="4"/>
  <c r="J170" i="4"/>
  <c r="BK157" i="4"/>
  <c r="J276" i="4"/>
  <c r="BK253" i="4"/>
  <c r="BK204" i="4"/>
  <c r="BK160" i="4"/>
  <c r="J163" i="5"/>
  <c r="J144" i="5"/>
  <c r="J166" i="5"/>
  <c r="J150" i="5"/>
  <c r="BK127" i="5"/>
  <c r="J133" i="5"/>
  <c r="J153" i="5"/>
  <c r="J140" i="5"/>
  <c r="BK276" i="2"/>
  <c r="BK263" i="2"/>
  <c r="BK228" i="2"/>
  <c r="BK173" i="2"/>
  <c r="BK283" i="2"/>
  <c r="J244" i="2"/>
  <c r="BK217" i="2"/>
  <c r="BK210" i="2"/>
  <c r="J198" i="2"/>
  <c r="J176" i="2"/>
  <c r="J163" i="2"/>
  <c r="J139" i="2"/>
  <c r="J287" i="2"/>
  <c r="J273" i="2"/>
  <c r="J253" i="2"/>
  <c r="J228" i="2"/>
  <c r="BK195" i="2"/>
  <c r="J150" i="2"/>
  <c r="BK256" i="2"/>
  <c r="J234" i="2"/>
  <c r="J210" i="2"/>
  <c r="J192" i="2"/>
  <c r="J173" i="2"/>
  <c r="BK280" i="3"/>
  <c r="BK244" i="3"/>
  <c r="BK234" i="3"/>
  <c r="BK207" i="3"/>
  <c r="BK170" i="3"/>
  <c r="J157" i="3"/>
  <c r="BK284" i="3"/>
  <c r="J263" i="3"/>
  <c r="BK247" i="3"/>
  <c r="J244" i="3"/>
  <c r="J241" i="3"/>
  <c r="BK238" i="3"/>
  <c r="J234" i="3"/>
  <c r="BK214" i="3"/>
  <c r="J201" i="3"/>
  <c r="J182" i="3"/>
  <c r="BK173" i="3"/>
  <c r="BK150" i="3"/>
  <c r="J280" i="3"/>
  <c r="J260" i="3"/>
  <c r="J247" i="3"/>
  <c r="BK217" i="3"/>
  <c r="J204" i="3"/>
  <c r="BK189" i="3"/>
  <c r="J173" i="3"/>
  <c r="J163" i="3"/>
  <c r="BK134" i="3"/>
  <c r="BK269" i="4"/>
  <c r="BK220" i="4"/>
  <c r="BK198" i="4"/>
  <c r="J182" i="4"/>
  <c r="BK166" i="4"/>
  <c r="J134" i="4"/>
  <c r="J266" i="4"/>
  <c r="BK250" i="4"/>
  <c r="J234" i="4"/>
  <c r="J198" i="4"/>
  <c r="J185" i="4"/>
  <c r="BK134" i="4"/>
  <c r="BK259" i="4"/>
  <c r="BK241" i="4"/>
  <c r="BK214" i="4"/>
  <c r="BK179" i="4"/>
  <c r="J163" i="4"/>
  <c r="BK283" i="4"/>
  <c r="BK231" i="4"/>
  <c r="BK192" i="4"/>
  <c r="BK170" i="4"/>
  <c r="BK139" i="4"/>
  <c r="J159" i="5"/>
  <c r="BK133" i="5"/>
  <c r="BK140" i="5"/>
  <c r="J127" i="5"/>
  <c r="BK156" i="5"/>
  <c r="BK144" i="5"/>
  <c r="J283" i="2"/>
  <c r="J269" i="2"/>
  <c r="J247" i="2"/>
  <c r="J195" i="2"/>
  <c r="J160" i="2"/>
  <c r="J259" i="2"/>
  <c r="BK237" i="2"/>
  <c r="J214" i="2"/>
  <c r="BK204" i="2"/>
  <c r="BK182" i="2"/>
  <c r="BK166" i="2"/>
  <c r="BK150" i="2"/>
  <c r="AS94" i="1"/>
  <c r="BK247" i="2"/>
  <c r="BK231" i="2"/>
  <c r="BK207" i="2"/>
  <c r="BK176" i="2"/>
  <c r="BK145" i="2"/>
  <c r="BK250" i="2"/>
  <c r="J225" i="2"/>
  <c r="BK201" i="2"/>
  <c r="BK185" i="2"/>
  <c r="J284" i="3"/>
  <c r="BK266" i="3"/>
  <c r="J238" i="3"/>
  <c r="J217" i="3"/>
  <c r="J189" i="3"/>
  <c r="J145" i="3"/>
  <c r="J266" i="3"/>
  <c r="BK253" i="3"/>
  <c r="BK228" i="3"/>
  <c r="J192" i="3"/>
  <c r="J176" i="3"/>
  <c r="BK157" i="3"/>
  <c r="J134" i="3"/>
  <c r="BK263" i="3"/>
  <c r="J253" i="3"/>
  <c r="J225" i="3"/>
  <c r="J211" i="3"/>
  <c r="J195" i="3"/>
  <c r="BK182" i="3"/>
  <c r="J160" i="3"/>
  <c r="BK139" i="3"/>
  <c r="J273" i="4"/>
  <c r="BK234" i="4"/>
  <c r="J207" i="4"/>
  <c r="BK189" i="4"/>
  <c r="BK173" i="4"/>
  <c r="BK145" i="4"/>
  <c r="J283" i="4"/>
  <c r="J253" i="4"/>
  <c r="J237" i="4"/>
  <c r="J214" i="4"/>
  <c r="J189" i="4"/>
  <c r="BK279" i="4"/>
  <c r="BK256" i="4"/>
  <c r="BK237" i="4"/>
  <c r="J217" i="4"/>
  <c r="BK207" i="4"/>
  <c r="J176" i="4"/>
  <c r="J160" i="4"/>
  <c r="J145" i="4"/>
  <c r="BK266" i="4"/>
  <c r="J228" i="4"/>
  <c r="BK182" i="4"/>
  <c r="BK166" i="5"/>
  <c r="BK153" i="5"/>
  <c r="BK136" i="5"/>
  <c r="BK163" i="5"/>
  <c r="J147" i="5"/>
  <c r="BK124" i="5"/>
  <c r="BK130" i="5"/>
  <c r="BK150" i="5"/>
  <c r="J130" i="5"/>
  <c r="BK287" i="2"/>
  <c r="BK266" i="2"/>
  <c r="J241" i="2"/>
  <c r="BK179" i="2"/>
  <c r="BK157" i="2"/>
  <c r="J250" i="2"/>
  <c r="BK234" i="2"/>
  <c r="J207" i="2"/>
  <c r="J189" i="2"/>
  <c r="J170" i="2"/>
  <c r="J145" i="2"/>
  <c r="BK279" i="2"/>
  <c r="J266" i="2"/>
  <c r="BK244" i="2"/>
  <c r="BK225" i="2"/>
  <c r="BK192" i="2"/>
  <c r="BK163" i="2"/>
  <c r="BK139" i="2"/>
  <c r="BK241" i="2"/>
  <c r="J220" i="2"/>
  <c r="BK198" i="2"/>
  <c r="J182" i="2"/>
  <c r="BK134" i="2"/>
  <c r="J270" i="3"/>
  <c r="J228" i="3"/>
  <c r="BK201" i="3"/>
  <c r="J166" i="3"/>
  <c r="BK273" i="3"/>
  <c r="BK260" i="3"/>
  <c r="BK250" i="3"/>
  <c r="BK225" i="3"/>
  <c r="BK204" i="3"/>
  <c r="BK195" i="3"/>
  <c r="BK179" i="3"/>
  <c r="BK160" i="3"/>
  <c r="J139" i="3"/>
  <c r="J273" i="3"/>
  <c r="J256" i="3"/>
  <c r="J231" i="3"/>
  <c r="J214" i="3"/>
  <c r="J198" i="3"/>
  <c r="BK185" i="3"/>
  <c r="J170" i="3"/>
  <c r="BK145" i="3"/>
  <c r="BK276" i="4"/>
  <c r="J250" i="4"/>
  <c r="BK225" i="4"/>
  <c r="J201" i="4"/>
  <c r="J179" i="4"/>
  <c r="J150" i="4"/>
  <c r="J287" i="4"/>
  <c r="J259" i="4"/>
  <c r="J244" i="4"/>
  <c r="J231" i="4"/>
  <c r="BK195" i="4"/>
  <c r="BK163" i="4"/>
  <c r="BK263" i="4"/>
  <c r="BK244" i="4"/>
  <c r="BK228" i="4"/>
  <c r="J210" i="4"/>
  <c r="BK201" i="4"/>
  <c r="J166" i="4"/>
  <c r="BK150" i="4"/>
  <c r="J279" i="4"/>
  <c r="J263" i="4"/>
  <c r="BK210" i="4"/>
  <c r="BK185" i="4"/>
  <c r="J157" i="4"/>
  <c r="J156" i="5"/>
  <c r="J136" i="5"/>
  <c r="BK159" i="5"/>
  <c r="BK147" i="5"/>
  <c r="J124" i="5"/>
  <c r="P133" i="2" l="1"/>
  <c r="R156" i="2"/>
  <c r="BK169" i="2"/>
  <c r="J169" i="2" s="1"/>
  <c r="J101" i="2" s="1"/>
  <c r="R213" i="2"/>
  <c r="R188" i="2"/>
  <c r="BK224" i="2"/>
  <c r="J224" i="2"/>
  <c r="J105" i="2" s="1"/>
  <c r="P240" i="2"/>
  <c r="P223" i="2" s="1"/>
  <c r="T262" i="2"/>
  <c r="T272" i="2"/>
  <c r="T133" i="3"/>
  <c r="T156" i="3"/>
  <c r="R169" i="3"/>
  <c r="R210" i="3"/>
  <c r="R188" i="3" s="1"/>
  <c r="BK221" i="3"/>
  <c r="BK220" i="3" s="1"/>
  <c r="J220" i="3" s="1"/>
  <c r="J104" i="3" s="1"/>
  <c r="T237" i="3"/>
  <c r="R259" i="3"/>
  <c r="R269" i="3"/>
  <c r="BK133" i="4"/>
  <c r="BK156" i="4"/>
  <c r="J156" i="4"/>
  <c r="J100" i="4" s="1"/>
  <c r="T169" i="4"/>
  <c r="P213" i="4"/>
  <c r="P188" i="4"/>
  <c r="BK224" i="4"/>
  <c r="J224" i="4"/>
  <c r="J105" i="4" s="1"/>
  <c r="BK240" i="4"/>
  <c r="J240" i="4" s="1"/>
  <c r="J106" i="4" s="1"/>
  <c r="BK262" i="4"/>
  <c r="J262" i="4"/>
  <c r="J107" i="4" s="1"/>
  <c r="BK272" i="4"/>
  <c r="J272" i="4" s="1"/>
  <c r="J108" i="4" s="1"/>
  <c r="R123" i="5"/>
  <c r="T143" i="5"/>
  <c r="T133" i="2"/>
  <c r="T156" i="2"/>
  <c r="R169" i="2"/>
  <c r="BK213" i="2"/>
  <c r="J213" i="2" s="1"/>
  <c r="J103" i="2" s="1"/>
  <c r="P224" i="2"/>
  <c r="BK240" i="2"/>
  <c r="J240" i="2"/>
  <c r="J106" i="2" s="1"/>
  <c r="BK262" i="2"/>
  <c r="J262" i="2" s="1"/>
  <c r="J107" i="2" s="1"/>
  <c r="BK272" i="2"/>
  <c r="J272" i="2"/>
  <c r="J108" i="2" s="1"/>
  <c r="P133" i="3"/>
  <c r="BK156" i="3"/>
  <c r="J156" i="3"/>
  <c r="J100" i="3" s="1"/>
  <c r="T169" i="3"/>
  <c r="P210" i="3"/>
  <c r="P188" i="3"/>
  <c r="P221" i="3"/>
  <c r="BK237" i="3"/>
  <c r="J237" i="3" s="1"/>
  <c r="J106" i="3" s="1"/>
  <c r="BK259" i="3"/>
  <c r="J259" i="3"/>
  <c r="J107" i="3" s="1"/>
  <c r="BK269" i="3"/>
  <c r="J269" i="3" s="1"/>
  <c r="J108" i="3" s="1"/>
  <c r="T133" i="4"/>
  <c r="P156" i="4"/>
  <c r="BK169" i="4"/>
  <c r="J169" i="4"/>
  <c r="J101" i="4" s="1"/>
  <c r="T213" i="4"/>
  <c r="T188" i="4" s="1"/>
  <c r="T224" i="4"/>
  <c r="R240" i="4"/>
  <c r="R262" i="4"/>
  <c r="T272" i="4"/>
  <c r="T123" i="5"/>
  <c r="BK143" i="5"/>
  <c r="J143" i="5" s="1"/>
  <c r="J100" i="5" s="1"/>
  <c r="P162" i="5"/>
  <c r="BK133" i="2"/>
  <c r="J133" i="2" s="1"/>
  <c r="J99" i="2" s="1"/>
  <c r="BK156" i="2"/>
  <c r="P169" i="2"/>
  <c r="P213" i="2"/>
  <c r="P188" i="2" s="1"/>
  <c r="R224" i="2"/>
  <c r="T240" i="2"/>
  <c r="R262" i="2"/>
  <c r="P272" i="2"/>
  <c r="R133" i="3"/>
  <c r="R132" i="3" s="1"/>
  <c r="R156" i="3"/>
  <c r="P169" i="3"/>
  <c r="T210" i="3"/>
  <c r="T188" i="3" s="1"/>
  <c r="R221" i="3"/>
  <c r="R237" i="3"/>
  <c r="P259" i="3"/>
  <c r="P269" i="3"/>
  <c r="R133" i="4"/>
  <c r="R156" i="4"/>
  <c r="P169" i="4"/>
  <c r="BK213" i="4"/>
  <c r="J213" i="4"/>
  <c r="J103" i="4" s="1"/>
  <c r="P224" i="4"/>
  <c r="T240" i="4"/>
  <c r="T262" i="4"/>
  <c r="R272" i="4"/>
  <c r="P123" i="5"/>
  <c r="P143" i="5"/>
  <c r="R162" i="5"/>
  <c r="R133" i="2"/>
  <c r="R132" i="2" s="1"/>
  <c r="P156" i="2"/>
  <c r="T169" i="2"/>
  <c r="T213" i="2"/>
  <c r="T188" i="2" s="1"/>
  <c r="T224" i="2"/>
  <c r="T223" i="2" s="1"/>
  <c r="R240" i="2"/>
  <c r="P262" i="2"/>
  <c r="R272" i="2"/>
  <c r="BK133" i="3"/>
  <c r="J133" i="3"/>
  <c r="J99" i="3" s="1"/>
  <c r="P156" i="3"/>
  <c r="BK169" i="3"/>
  <c r="J169" i="3"/>
  <c r="J101" i="3" s="1"/>
  <c r="BK210" i="3"/>
  <c r="J210" i="3" s="1"/>
  <c r="J103" i="3" s="1"/>
  <c r="T221" i="3"/>
  <c r="T220" i="3"/>
  <c r="P237" i="3"/>
  <c r="T259" i="3"/>
  <c r="T269" i="3"/>
  <c r="P133" i="4"/>
  <c r="P132" i="4" s="1"/>
  <c r="T156" i="4"/>
  <c r="R169" i="4"/>
  <c r="R213" i="4"/>
  <c r="R188" i="4" s="1"/>
  <c r="R224" i="4"/>
  <c r="R223" i="4" s="1"/>
  <c r="P240" i="4"/>
  <c r="P262" i="4"/>
  <c r="P272" i="4"/>
  <c r="BK123" i="5"/>
  <c r="J123" i="5" s="1"/>
  <c r="J98" i="5" s="1"/>
  <c r="R143" i="5"/>
  <c r="BK162" i="5"/>
  <c r="J162" i="5" s="1"/>
  <c r="J101" i="5" s="1"/>
  <c r="T162" i="5"/>
  <c r="BK282" i="4"/>
  <c r="J282" i="4"/>
  <c r="J109" i="4" s="1"/>
  <c r="BK286" i="4"/>
  <c r="J286" i="4" s="1"/>
  <c r="J110" i="4" s="1"/>
  <c r="BK282" i="2"/>
  <c r="J282" i="2"/>
  <c r="J109" i="2" s="1"/>
  <c r="BK286" i="2"/>
  <c r="J286" i="2" s="1"/>
  <c r="J110" i="2" s="1"/>
  <c r="BK188" i="4"/>
  <c r="J188" i="4"/>
  <c r="J102" i="4" s="1"/>
  <c r="BK188" i="2"/>
  <c r="J188" i="2" s="1"/>
  <c r="J102" i="2" s="1"/>
  <c r="BK279" i="3"/>
  <c r="J279" i="3"/>
  <c r="J109" i="3" s="1"/>
  <c r="BK283" i="3"/>
  <c r="J283" i="3" s="1"/>
  <c r="J110" i="3" s="1"/>
  <c r="BK139" i="5"/>
  <c r="J139" i="5" s="1"/>
  <c r="J99" i="5" s="1"/>
  <c r="J133" i="4"/>
  <c r="J99" i="4"/>
  <c r="E85" i="5"/>
  <c r="F92" i="5"/>
  <c r="BE124" i="5"/>
  <c r="BE133" i="5"/>
  <c r="BE163" i="5"/>
  <c r="J89" i="5"/>
  <c r="J92" i="5"/>
  <c r="BE136" i="5"/>
  <c r="BE150" i="5"/>
  <c r="BE153" i="5"/>
  <c r="BE156" i="5"/>
  <c r="BE159" i="5"/>
  <c r="BE166" i="5"/>
  <c r="BE140" i="5"/>
  <c r="BE127" i="5"/>
  <c r="BE130" i="5"/>
  <c r="BE144" i="5"/>
  <c r="BE147" i="5"/>
  <c r="BK132" i="3"/>
  <c r="J132" i="3" s="1"/>
  <c r="J98" i="3" s="1"/>
  <c r="E85" i="4"/>
  <c r="BE145" i="4"/>
  <c r="BE157" i="4"/>
  <c r="BE170" i="4"/>
  <c r="BE195" i="4"/>
  <c r="BE214" i="4"/>
  <c r="BE220" i="4"/>
  <c r="BE234" i="4"/>
  <c r="BE237" i="4"/>
  <c r="BE247" i="4"/>
  <c r="BE250" i="4"/>
  <c r="BE256" i="4"/>
  <c r="BE269" i="4"/>
  <c r="J89" i="4"/>
  <c r="F92" i="4"/>
  <c r="J127" i="4"/>
  <c r="BE139" i="4"/>
  <c r="BE163" i="4"/>
  <c r="BE182" i="4"/>
  <c r="BE189" i="4"/>
  <c r="BE192" i="4"/>
  <c r="BE217" i="4"/>
  <c r="BE231" i="4"/>
  <c r="BE273" i="4"/>
  <c r="BE150" i="4"/>
  <c r="BE160" i="4"/>
  <c r="BE166" i="4"/>
  <c r="BE173" i="4"/>
  <c r="BE176" i="4"/>
  <c r="BE179" i="4"/>
  <c r="BE185" i="4"/>
  <c r="BE198" i="4"/>
  <c r="BE201" i="4"/>
  <c r="BE204" i="4"/>
  <c r="BE207" i="4"/>
  <c r="BE225" i="4"/>
  <c r="BE244" i="4"/>
  <c r="BE259" i="4"/>
  <c r="BE266" i="4"/>
  <c r="BE279" i="4"/>
  <c r="BE283" i="4"/>
  <c r="BE287" i="4"/>
  <c r="BE134" i="4"/>
  <c r="BE210" i="4"/>
  <c r="BE228" i="4"/>
  <c r="BE241" i="4"/>
  <c r="BE253" i="4"/>
  <c r="BE263" i="4"/>
  <c r="BE276" i="4"/>
  <c r="F92" i="3"/>
  <c r="J92" i="3"/>
  <c r="J124" i="3"/>
  <c r="BE134" i="3"/>
  <c r="BE139" i="3"/>
  <c r="BE145" i="3"/>
  <c r="BE157" i="3"/>
  <c r="BE166" i="3"/>
  <c r="BE170" i="3"/>
  <c r="BE173" i="3"/>
  <c r="BE182" i="3"/>
  <c r="BE189" i="3"/>
  <c r="BE192" i="3"/>
  <c r="BE198" i="3"/>
  <c r="BE204" i="3"/>
  <c r="BE211" i="3"/>
  <c r="BE228" i="3"/>
  <c r="BE234" i="3"/>
  <c r="BE241" i="3"/>
  <c r="BE250" i="3"/>
  <c r="BE263" i="3"/>
  <c r="BE273" i="3"/>
  <c r="BE280" i="3"/>
  <c r="E85" i="3"/>
  <c r="BE163" i="3"/>
  <c r="BE176" i="3"/>
  <c r="BE179" i="3"/>
  <c r="BE195" i="3"/>
  <c r="BE201" i="3"/>
  <c r="BE207" i="3"/>
  <c r="BE214" i="3"/>
  <c r="BE217" i="3"/>
  <c r="BE225" i="3"/>
  <c r="BE238" i="3"/>
  <c r="BE244" i="3"/>
  <c r="BE247" i="3"/>
  <c r="BE253" i="3"/>
  <c r="BE266" i="3"/>
  <c r="BE270" i="3"/>
  <c r="BE284" i="3"/>
  <c r="BE150" i="3"/>
  <c r="BE160" i="3"/>
  <c r="BE185" i="3"/>
  <c r="BE222" i="3"/>
  <c r="BE231" i="3"/>
  <c r="BE256" i="3"/>
  <c r="BE260" i="3"/>
  <c r="BE276" i="3"/>
  <c r="F92" i="2"/>
  <c r="J124" i="2"/>
  <c r="J127" i="2"/>
  <c r="BE157" i="2"/>
  <c r="BE163" i="2"/>
  <c r="BE173" i="2"/>
  <c r="BE176" i="2"/>
  <c r="BE204" i="2"/>
  <c r="BE225" i="2"/>
  <c r="BE234" i="2"/>
  <c r="BE244" i="2"/>
  <c r="E120" i="2"/>
  <c r="BE134" i="2"/>
  <c r="BE150" i="2"/>
  <c r="BE166" i="2"/>
  <c r="BE179" i="2"/>
  <c r="BE201" i="2"/>
  <c r="BE210" i="2"/>
  <c r="BE220" i="2"/>
  <c r="BE266" i="2"/>
  <c r="BE276" i="2"/>
  <c r="BE279" i="2"/>
  <c r="BE283" i="2"/>
  <c r="BE287" i="2"/>
  <c r="BE170" i="2"/>
  <c r="BE192" i="2"/>
  <c r="BE228" i="2"/>
  <c r="BE241" i="2"/>
  <c r="BE247" i="2"/>
  <c r="BE256" i="2"/>
  <c r="BE269" i="2"/>
  <c r="BE273" i="2"/>
  <c r="BE139" i="2"/>
  <c r="BE145" i="2"/>
  <c r="BE160" i="2"/>
  <c r="BE182" i="2"/>
  <c r="BE185" i="2"/>
  <c r="BE189" i="2"/>
  <c r="BE195" i="2"/>
  <c r="BE198" i="2"/>
  <c r="BE207" i="2"/>
  <c r="BE214" i="2"/>
  <c r="BE217" i="2"/>
  <c r="BE231" i="2"/>
  <c r="BE237" i="2"/>
  <c r="BE250" i="2"/>
  <c r="BE253" i="2"/>
  <c r="BE259" i="2"/>
  <c r="BE263" i="2"/>
  <c r="F36" i="2"/>
  <c r="BC95" i="1" s="1"/>
  <c r="F37" i="3"/>
  <c r="BD96" i="1"/>
  <c r="F34" i="4"/>
  <c r="BA97" i="1" s="1"/>
  <c r="F35" i="5"/>
  <c r="BB98" i="1" s="1"/>
  <c r="F37" i="5"/>
  <c r="BD98" i="1" s="1"/>
  <c r="F35" i="2"/>
  <c r="BB95" i="1" s="1"/>
  <c r="F36" i="3"/>
  <c r="BC96" i="1" s="1"/>
  <c r="F35" i="4"/>
  <c r="BB97" i="1"/>
  <c r="F37" i="4"/>
  <c r="BD97" i="1" s="1"/>
  <c r="J34" i="2"/>
  <c r="AW95" i="1" s="1"/>
  <c r="J34" i="3"/>
  <c r="AW96" i="1" s="1"/>
  <c r="F35" i="3"/>
  <c r="BB96" i="1"/>
  <c r="F36" i="4"/>
  <c r="BC97" i="1" s="1"/>
  <c r="J34" i="5"/>
  <c r="AW98" i="1" s="1"/>
  <c r="F37" i="2"/>
  <c r="BD95" i="1" s="1"/>
  <c r="F34" i="2"/>
  <c r="BA95" i="1" s="1"/>
  <c r="F34" i="3"/>
  <c r="BA96" i="1" s="1"/>
  <c r="J34" i="4"/>
  <c r="AW97" i="1"/>
  <c r="F36" i="5"/>
  <c r="BC98" i="1" s="1"/>
  <c r="F34" i="5"/>
  <c r="BA98" i="1" s="1"/>
  <c r="BK132" i="2" l="1"/>
  <c r="J132" i="2" s="1"/>
  <c r="J98" i="2" s="1"/>
  <c r="P122" i="5"/>
  <c r="P121" i="5" s="1"/>
  <c r="AU98" i="1" s="1"/>
  <c r="BK188" i="3"/>
  <c r="J188" i="3" s="1"/>
  <c r="J102" i="3" s="1"/>
  <c r="J156" i="2"/>
  <c r="J100" i="2" s="1"/>
  <c r="J221" i="3"/>
  <c r="J105" i="3" s="1"/>
  <c r="T122" i="5"/>
  <c r="T121" i="5"/>
  <c r="T132" i="2"/>
  <c r="T131" i="2"/>
  <c r="T130" i="2" s="1"/>
  <c r="P223" i="4"/>
  <c r="BK132" i="4"/>
  <c r="J132" i="4"/>
  <c r="J98" i="4" s="1"/>
  <c r="T223" i="4"/>
  <c r="P220" i="3"/>
  <c r="P132" i="3"/>
  <c r="P131" i="3" s="1"/>
  <c r="P130" i="3" s="1"/>
  <c r="AU96" i="1" s="1"/>
  <c r="R122" i="5"/>
  <c r="R121" i="5" s="1"/>
  <c r="P132" i="2"/>
  <c r="P131" i="2" s="1"/>
  <c r="P130" i="2" s="1"/>
  <c r="AU95" i="1" s="1"/>
  <c r="P131" i="4"/>
  <c r="P130" i="4" s="1"/>
  <c r="AU97" i="1" s="1"/>
  <c r="R132" i="4"/>
  <c r="R131" i="4"/>
  <c r="R130" i="4" s="1"/>
  <c r="R220" i="3"/>
  <c r="R131" i="3" s="1"/>
  <c r="R130" i="3" s="1"/>
  <c r="R223" i="2"/>
  <c r="R131" i="2"/>
  <c r="R130" i="2" s="1"/>
  <c r="T132" i="4"/>
  <c r="T131" i="4" s="1"/>
  <c r="T130" i="4" s="1"/>
  <c r="T132" i="3"/>
  <c r="T131" i="3"/>
  <c r="T130" i="3" s="1"/>
  <c r="BK122" i="5"/>
  <c r="J122" i="5" s="1"/>
  <c r="J97" i="5" s="1"/>
  <c r="BK223" i="2"/>
  <c r="J223" i="2"/>
  <c r="J104" i="2" s="1"/>
  <c r="BK223" i="4"/>
  <c r="J223" i="4" s="1"/>
  <c r="J104" i="4" s="1"/>
  <c r="F33" i="2"/>
  <c r="AZ95" i="1" s="1"/>
  <c r="J33" i="5"/>
  <c r="AV98" i="1" s="1"/>
  <c r="AT98" i="1" s="1"/>
  <c r="BB94" i="1"/>
  <c r="W31" i="1" s="1"/>
  <c r="F33" i="3"/>
  <c r="AZ96" i="1"/>
  <c r="F33" i="4"/>
  <c r="AZ97" i="1"/>
  <c r="J33" i="2"/>
  <c r="AV95" i="1" s="1"/>
  <c r="AT95" i="1" s="1"/>
  <c r="J33" i="4"/>
  <c r="AV97" i="1" s="1"/>
  <c r="AT97" i="1" s="1"/>
  <c r="J33" i="3"/>
  <c r="AV96" i="1"/>
  <c r="AT96" i="1" s="1"/>
  <c r="BC94" i="1"/>
  <c r="AY94" i="1" s="1"/>
  <c r="BD94" i="1"/>
  <c r="W33" i="1" s="1"/>
  <c r="F33" i="5"/>
  <c r="AZ98" i="1" s="1"/>
  <c r="BA94" i="1"/>
  <c r="AW94" i="1" s="1"/>
  <c r="AK30" i="1" s="1"/>
  <c r="BK131" i="3" l="1"/>
  <c r="J131" i="3" s="1"/>
  <c r="J97" i="3" s="1"/>
  <c r="BK121" i="5"/>
  <c r="J121" i="5" s="1"/>
  <c r="J96" i="5" s="1"/>
  <c r="BK131" i="2"/>
  <c r="J131" i="2" s="1"/>
  <c r="J97" i="2" s="1"/>
  <c r="BK131" i="4"/>
  <c r="BK130" i="4"/>
  <c r="J130" i="4" s="1"/>
  <c r="J96" i="4" s="1"/>
  <c r="AU94" i="1"/>
  <c r="W32" i="1"/>
  <c r="AZ94" i="1"/>
  <c r="W29" i="1" s="1"/>
  <c r="AX94" i="1"/>
  <c r="W30" i="1"/>
  <c r="BK130" i="3" l="1"/>
  <c r="J130" i="3" s="1"/>
  <c r="J96" i="3" s="1"/>
  <c r="J131" i="4"/>
  <c r="J97" i="4"/>
  <c r="BK130" i="2"/>
  <c r="J130" i="2" s="1"/>
  <c r="J96" i="2" s="1"/>
  <c r="J30" i="5"/>
  <c r="AG98" i="1" s="1"/>
  <c r="J30" i="4"/>
  <c r="AG97" i="1" s="1"/>
  <c r="AN97" i="1" s="1"/>
  <c r="AV94" i="1"/>
  <c r="AK29" i="1" s="1"/>
  <c r="J30" i="3" l="1"/>
  <c r="AG96" i="1" s="1"/>
  <c r="AN96" i="1" s="1"/>
  <c r="J39" i="5"/>
  <c r="J39" i="4"/>
  <c r="AN98" i="1"/>
  <c r="J30" i="2"/>
  <c r="AG95" i="1"/>
  <c r="AN95" i="1" s="1"/>
  <c r="AT94" i="1"/>
  <c r="J39" i="3" l="1"/>
  <c r="J39" i="2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<sst xmlns="http://schemas.openxmlformats.org/spreadsheetml/2006/main" count="5224" uniqueCount="502">
  <si>
    <t>Export Komplet</t>
  </si>
  <si>
    <t/>
  </si>
  <si>
    <t>2.0</t>
  </si>
  <si>
    <t>False</t>
  </si>
  <si>
    <t>{effd61e3-57cb-423a-90a5-30bcb6a19d5f}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</si>
  <si>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</si>
  <si>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</si>
  <si>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</si>
  <si>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</si>
  <si>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</si>
  <si>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</si>
  <si>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</si>
  <si>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</si>
  <si>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</si>
  <si>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(H6)_2022_09_16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</si>
  <si>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</si>
  <si>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</si>
  <si>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Pardubice, oprava Gallových řetězů jezu</t>
  </si>
  <si>
    <t>KSO:</t>
  </si>
  <si>
    <t>CC-CZ:</t>
  </si>
  <si>
    <t>Místo:</t>
  </si>
  <si>
    <t>VD Pardubice, ř. km 967,423</t>
  </si>
  <si>
    <t>Datum:</t>
  </si>
  <si>
    <t>16. 9. 2022</t>
  </si>
  <si>
    <t>Zadavatel:</t>
  </si>
  <si>
    <t>IČ:</t>
  </si>
  <si>
    <t>70890005</t>
  </si>
  <si>
    <t>Povodí Labe, státní podnik, Hradec Králové</t>
  </si>
  <si>
    <t>DIČ:</t>
  </si>
  <si>
    <t>CZ70890005</t>
  </si>
  <si>
    <t>Uchazeč:</t>
  </si>
  <si>
    <t>Vyplň údaj</t>
  </si>
  <si>
    <t>Projektant:</t>
  </si>
  <si>
    <t>44842643</t>
  </si>
  <si>
    <t>Ing. Pavel Hačecký, Pod Krocínkou 467/6, 190 00 Pr</t>
  </si>
  <si>
    <t>CZ6306230568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</si>
  <si>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</si>
  <si>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</si>
  <si>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</si>
  <si>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</si>
  <si>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CU 2022/II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</si>
  <si>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</si>
  <si>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</si>
  <si>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</si>
  <si>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</si>
  <si>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</si>
  <si>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</si>
  <si>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</si>
  <si>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</si>
  <si>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</si>
  <si>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</si>
  <si>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</si>
  <si>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</si>
  <si>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</si>
  <si>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</si>
  <si>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</si>
  <si>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</si>
  <si>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</si>
  <si>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</si>
  <si>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</si>
  <si>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</si>
  <si>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</si>
  <si>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</si>
  <si>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</si>
  <si>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</si>
  <si>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</si>
  <si>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</si>
  <si>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</si>
  <si>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</si>
  <si>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</si>
  <si>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</si>
  <si>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</si>
  <si>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</si>
  <si>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</si>
  <si>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</si>
  <si>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</si>
  <si>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</si>
  <si>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</si>
  <si>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</si>
  <si>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</si>
  <si>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</si>
  <si>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</si>
  <si>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</si>
  <si>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</si>
  <si>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</si>
  <si>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</si>
  <si>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</si>
  <si>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Gallových řetězů pole levého</t>
  </si>
  <si>
    <t>PRO</t>
  </si>
  <si>
    <t>1</t>
  </si>
  <si>
    <t>{3a3218c3-6950-4bce-a07b-892525275f7c}</t>
  </si>
  <si>
    <t>2</t>
  </si>
  <si>
    <t>02</t>
  </si>
  <si>
    <t>Oprava Gallových řetězů pole středního</t>
  </si>
  <si>
    <t>{81624e94-1247-4359-bfa1-973e276a6c48}</t>
  </si>
  <si>
    <t>03</t>
  </si>
  <si>
    <t>Oprava Gallových řetězů pole pravého</t>
  </si>
  <si>
    <t>{63e10591-337c-4b4f-8982-5fdacfdb077d}</t>
  </si>
  <si>
    <t>04</t>
  </si>
  <si>
    <t>Vedlejší a ostatní náklady</t>
  </si>
  <si>
    <t>VON</t>
  </si>
  <si>
    <t>{e9b0a5e2-a41e-4f15-9900-006fa4bff13f}</t>
  </si>
  <si>
    <t>KRYCÍ LIST SOUPISU PRACÍ</t>
  </si>
  <si>
    <t>Objekt:</t>
  </si>
  <si>
    <t>01 - Oprava Gallových řetězů pole levého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</si>
  <si>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</si>
  <si>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</si>
  <si>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</si>
  <si>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</si>
  <si>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</si>
  <si>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01 - Oprava Gallových řetězů pole levého  </t>
  </si>
  <si>
    <t xml:space="preserve">    N1 - Demontážní práce</t>
  </si>
  <si>
    <t xml:space="preserve">      9 - Ostatní konstrukce a práce, bourání</t>
  </si>
  <si>
    <t xml:space="preserve">      N1.1 - Práce  v jezovém poli</t>
  </si>
  <si>
    <t xml:space="preserve">      N1.2 - Práce  ve strojovně</t>
  </si>
  <si>
    <t xml:space="preserve">    N2 - Dílenské práce, výroba nových dílů, subdodávky</t>
  </si>
  <si>
    <t xml:space="preserve">      N2.8 - Dílenská repase mechanismu koncových spínačů (1x)</t>
  </si>
  <si>
    <t xml:space="preserve">    N3 - Montážní práce </t>
  </si>
  <si>
    <t xml:space="preserve">      N3.1 - Montážní práce ve strojovně  (2x)</t>
  </si>
  <si>
    <t xml:space="preserve">      N3.2 - Montážní práce v jezovém poli  (2x)</t>
  </si>
  <si>
    <t xml:space="preserve">    N4 - Dokončovací práce</t>
  </si>
  <si>
    <t xml:space="preserve">    N5 - Jeřábová a manipulační technika</t>
  </si>
  <si>
    <t xml:space="preserve">    N6 - Mimostaveništní doprava</t>
  </si>
  <si>
    <t xml:space="preserve">    N7 - Odběry elektrické energie a vody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</si>
  <si>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</si>
  <si>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</si>
  <si>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</si>
  <si>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</si>
  <si>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</si>
  <si>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</si>
  <si>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</si>
  <si>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</si>
  <si>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</si>
  <si>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</si>
  <si>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</si>
  <si>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</si>
  <si>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</si>
  <si>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 xml:space="preserve">Oprava Gallových řetězů pole levého  </t>
  </si>
  <si>
    <t>5</t>
  </si>
  <si>
    <t>ROZPOCET</t>
  </si>
  <si>
    <t>N1</t>
  </si>
  <si>
    <t>Demontážní práce</t>
  </si>
  <si>
    <t>9</t>
  </si>
  <si>
    <t>Ostatní konstrukce a práce, bourání</t>
  </si>
  <si>
    <t>K</t>
  </si>
  <si>
    <t>941311111</t>
  </si>
  <si>
    <t>Montáž lešení řadového modulového lehkého zatížení do 200 kg/m2 š od 0,6 do 0,9 m v do 10 m</t>
  </si>
  <si>
    <t>m2</t>
  </si>
  <si>
    <t>CS ÚRS 2022 02</t>
  </si>
  <si>
    <t>4</t>
  </si>
  <si>
    <t>3</t>
  </si>
  <si>
    <t>-592522380</t>
  </si>
  <si>
    <t>PP</t>
  </si>
  <si>
    <t>Montáž lešení řadového modulového lehkého pracovního s podlahami  s provozním zatížením tř. 3 do 200 kg/m2 šířky tř. SW06 přes 0,6 do 0,9 m, výšky do 10 m</t>
  </si>
  <si>
    <t>Online PSC</t>
  </si>
  <si>
    <t>https://podminky.urs.cz/item/CS_URS_2022_02/941311111</t>
  </si>
  <si>
    <t>VV</t>
  </si>
  <si>
    <t>Lešení pro přístup ke Gallovým řetězům.</t>
  </si>
  <si>
    <t>30"m2"</t>
  </si>
  <si>
    <t>941311211</t>
  </si>
  <si>
    <t>Příplatek k lešení řadovému modulovému lehkému š 0,9 m v přes 10 do 25 m za první a ZKD den použití</t>
  </si>
  <si>
    <t>-167090995</t>
  </si>
  <si>
    <t>Montáž lešení řadového modulového lehkého pracovního s podlahami  s provozním zatížením tř. 3 do 200 kg/m2 Příplatek za první a každý další den použití lešení k ceně -1111 nebo -1112</t>
  </si>
  <si>
    <t>https://podminky.urs.cz/item/CS_URS_2022_02/941311211</t>
  </si>
  <si>
    <t>30"m2"*30</t>
  </si>
  <si>
    <t>Součet</t>
  </si>
  <si>
    <t>941311811</t>
  </si>
  <si>
    <t>Demontáž lešení řadového modulového lehkého zatížení do 200 kg/m2 š od 0,6 do 0,9 m v do 10 m</t>
  </si>
  <si>
    <t>-1228165450</t>
  </si>
  <si>
    <t>Demontáž lešení řadového modulového lehkého pracovního s podlahami  s provozním zatížením tř. 3 do 200 kg/m2 šířky SW06 přes 0,6 do 0,9 m, výšky do 10 m</t>
  </si>
  <si>
    <t>https://podminky.urs.cz/item/CS_URS_2022_02/941311811</t>
  </si>
  <si>
    <t>952905221</t>
  </si>
  <si>
    <t>Očištění stěn a podlah od nánosu bahna tlakovou vodou</t>
  </si>
  <si>
    <t>332378923</t>
  </si>
  <si>
    <t>Čištění objektů po zatopení nebo záplavách očištění od nánosu bahna tlakovou vodou stěn nebo podlah</t>
  </si>
  <si>
    <t>https://podminky.urs.cz/item/CS_URS_2022_02/952905221</t>
  </si>
  <si>
    <t>Pomocné práce - hrubé čištění tlakovou vodou. Očištění konstrukcí v okolí Gallových řetězů</t>
  </si>
  <si>
    <t>2*20"m2"</t>
  </si>
  <si>
    <t>N1.1</t>
  </si>
  <si>
    <t>Práce  v jezovém poli</t>
  </si>
  <si>
    <t>N1.1.1</t>
  </si>
  <si>
    <t>Demontáž dílů (2x)</t>
  </si>
  <si>
    <t>kpl</t>
  </si>
  <si>
    <t>1359556238</t>
  </si>
  <si>
    <t>P</t>
  </si>
  <si>
    <t xml:space="preserve">Poznámka k položce:_x000D_
Demontáž  regulačního napínáku a článkového řetězu klapky.  Povolení Gallova řetězu a demontáž čepu i spodní řetězky. </t>
  </si>
  <si>
    <t>2"kpl"</t>
  </si>
  <si>
    <t>6</t>
  </si>
  <si>
    <t>N1.1.2</t>
  </si>
  <si>
    <t>Příprava dílů k odvozu (1x)</t>
  </si>
  <si>
    <t>729403818</t>
  </si>
  <si>
    <t>Poznámka k položce:_x000D_
Naložení demontovaných dílů jeřábem na plovoucím nosiči na palubu.  Příprava k odvozu ke zhotoviteli.</t>
  </si>
  <si>
    <t>1"kpl"</t>
  </si>
  <si>
    <t>7</t>
  </si>
  <si>
    <t>N1.1.3</t>
  </si>
  <si>
    <t>Výroba dílů  pomocné plošiny v pilíři (2x)</t>
  </si>
  <si>
    <t>-1362395208</t>
  </si>
  <si>
    <t xml:space="preserve">Poznámka k položce:_x000D_
Výroba prvků pomocné plošiny v pilíři pro odložení spuštěného Gallova řetězu hmotnosti 1,6t.  </t>
  </si>
  <si>
    <t>8</t>
  </si>
  <si>
    <t>N1.1.4</t>
  </si>
  <si>
    <t xml:space="preserve"> Montáž pomocné plošiny v pilíři (2x)</t>
  </si>
  <si>
    <t>1083558572</t>
  </si>
  <si>
    <t xml:space="preserve">Poznámka k položce:_x000D_
Sestavení pomocné plošiny v pilíři pro odložení spuštěného Gallova řetězu hmotnosti 1,6t.  </t>
  </si>
  <si>
    <t>N1.2</t>
  </si>
  <si>
    <t>Práce  ve strojovně</t>
  </si>
  <si>
    <t>N1.2.1</t>
  </si>
  <si>
    <t>Demontáž lehkých dílů (2x)</t>
  </si>
  <si>
    <t>-1931515458</t>
  </si>
  <si>
    <t xml:space="preserve">Poznámka k položce:_x000D_
Demontáž krytů ochranných sítí, krytů kolem soustrojí, krytu hnací řetězky. Uložení dílů ve strojovně.  </t>
  </si>
  <si>
    <t>10</t>
  </si>
  <si>
    <t>N1.2.2</t>
  </si>
  <si>
    <t>Výroba dílů pomocného zdvihadla (1x)</t>
  </si>
  <si>
    <t>kg</t>
  </si>
  <si>
    <t>1224402969</t>
  </si>
  <si>
    <t xml:space="preserve">Poznámka k položce:_x000D_
Výroba prvků konstrukce pomocného zdvihadla o nosnosti 5,0 t .  </t>
  </si>
  <si>
    <t>250"kg"</t>
  </si>
  <si>
    <t>11</t>
  </si>
  <si>
    <t>N1.2.3</t>
  </si>
  <si>
    <t>Osazení pomocného zdvihadla (3x)</t>
  </si>
  <si>
    <t>1686282369</t>
  </si>
  <si>
    <t>Poznámka k položce:_x000D_
Osazení konstrukce pomocného zdvihadla  s kočkou o nosnosti 5,0 t (z inventáře zhotovitele) nad soustrojím ve strojovně.</t>
  </si>
  <si>
    <t>3"kpl"</t>
  </si>
  <si>
    <t>12</t>
  </si>
  <si>
    <t>N1.2.4</t>
  </si>
  <si>
    <t>Demontáž Gallových řetězů (2x)</t>
  </si>
  <si>
    <t>1632405355</t>
  </si>
  <si>
    <t xml:space="preserve">Poznámka k položce:_x000D_
Zavěšení pevného konce řetězu na pomocné zdvihadlo a odpojení od pevného závěsu. Spuštění řetězu na pomocnou plošinu v pilíři. Následné zavěšení volného konce řetězu na pomocné zdvihadlo a sejmutí z pohonné řetězky. Spuštění rětězu na pomocnou plošinu v pilíři. Příprava k odvozu._x000D_
</t>
  </si>
  <si>
    <t>13</t>
  </si>
  <si>
    <t>N1.2.5</t>
  </si>
  <si>
    <t>Demontáž hnací řetězky (2x)</t>
  </si>
  <si>
    <t>-1046673487</t>
  </si>
  <si>
    <t xml:space="preserve">Poznámka k položce:_x000D_
Demontáž spojovacího hřídele šnekové převodovky, demontáž kotevních šroubů převodovky a ložiska výstupního hřídele. Demontáž krytu řetězky. Odsunutí, případně naklonění převodovky pro získání prostoru pro stažení hnací řetězky. Demontáž a příprava k odvozu  řetězky. _x000D_
</t>
  </si>
  <si>
    <t>14</t>
  </si>
  <si>
    <t>N1.2.6</t>
  </si>
  <si>
    <t>Demontáž mechanismu koncových spínačů (1x)</t>
  </si>
  <si>
    <t>588232201</t>
  </si>
  <si>
    <t xml:space="preserve">Poznámka k položce:_x000D_
Odpojení (elektro i mechanické) mechanismu, demontáž celé skříně a příprava k odvozu ke zhotoviteli. </t>
  </si>
  <si>
    <t>N2</t>
  </si>
  <si>
    <t>Dílenské práce, výroba nových dílů, subdodávky</t>
  </si>
  <si>
    <t>N2.1</t>
  </si>
  <si>
    <t>Výroba krytu hnací řetězky (2 ks)</t>
  </si>
  <si>
    <t>-1776817873</t>
  </si>
  <si>
    <t>Poznámka k položce:_x000D_
Výroba krytu hnací řetězky.  Hmotnost svařence  40 kg. Výroba dílů, sestavení, svaření. Kontrola rozměrů svařence a kvality svarů. Položka obsahuje materiál, povrchovou úpravu a veškerou pracnost zhotovitele.</t>
  </si>
  <si>
    <t>80"kg"</t>
  </si>
  <si>
    <t>16</t>
  </si>
  <si>
    <t>N2.2</t>
  </si>
  <si>
    <t>Výroba koncového dílu (mezikusu) Gallova řetězu (2 ks)</t>
  </si>
  <si>
    <t>-818976313</t>
  </si>
  <si>
    <t>Poznámka k položce:_x000D_
Výroba koncového dílu (mezikusu) Gallova řetězu vč. čepů.   Hmotnost   35 kg. Výroba dílů, sestavení. Kontrola rozměrů svařence a kvality svarů. Položka obsahuje materiál, povrchovou úpravu a veškerou pracnost zhotovitele.</t>
  </si>
  <si>
    <t>70"kg"</t>
  </si>
  <si>
    <t>17</t>
  </si>
  <si>
    <t>N2.3</t>
  </si>
  <si>
    <t>Subdodávka - Gallův řetěz  (2 ks)</t>
  </si>
  <si>
    <t>1511333559</t>
  </si>
  <si>
    <t xml:space="preserve">Poznámka k položce:_x000D_
Subdodávka  2ks Gallova řetězu z korozivzdorné oceli dle specifikace v TZ  (167 článků: t = 120 mm,  d = 50 mm, 4 boční desky  #90x12 s mezikroužky, promazání,  L = 20,04 m + 2 ks vnitřních koncových hrušek).   Hmotnost 1  řetězu   1560 kg. </t>
  </si>
  <si>
    <t>18</t>
  </si>
  <si>
    <t>N2.4</t>
  </si>
  <si>
    <t>Subdodávka - článkový  řetěz  (2 ks)</t>
  </si>
  <si>
    <t>918033417</t>
  </si>
  <si>
    <t xml:space="preserve">Poznámka k položce:_x000D_
Subdodávka 2ks  článkového řetězu  řetězu Ø 32x96 mm s koncovými články z dle specifikace v TZ  1+63+1 článků,  L = 6,388 m).   Hmotnost 1  řetězu  150 kg. </t>
  </si>
  <si>
    <t>19</t>
  </si>
  <si>
    <t>N2.5</t>
  </si>
  <si>
    <t>Subdodávka - hnací řetězka (2 ks)</t>
  </si>
  <si>
    <t>2074934285</t>
  </si>
  <si>
    <t xml:space="preserve">Poznámka k položce:_x000D_
Subdodávka  hnací řetězky z korozivzdorné oceli dle specifikace (t = 120 mm, z = 9, D = 350,86 mm).  Hmotnost řetězky  90 kg. _x000D_
</t>
  </si>
  <si>
    <t>20</t>
  </si>
  <si>
    <t>N2.6</t>
  </si>
  <si>
    <t>Subdodávka - dolní volná řetězka (2 ks)</t>
  </si>
  <si>
    <t>-2025601389</t>
  </si>
  <si>
    <t xml:space="preserve">Poznámka k položce:_x000D_
Subdodávka dolní volné řetězky z korozivzdorné oceli dle specifikace (t = 120 mm, z = 9, D = 350,86 mm).  Hmotnost řetězky  90 kg. _x000D_
</t>
  </si>
  <si>
    <t>N2.7</t>
  </si>
  <si>
    <t>Dílenská repase regulačního napínáku (2x)</t>
  </si>
  <si>
    <t>-878015001</t>
  </si>
  <si>
    <t>Poznámka k položce:_x000D_
Očištění, kontrola, případná oprava poškozených dílů, navaření vnitřních vymezovacích kroužků pro montáž na vnitřní hrušku Gallova řetězu, sestavení a promazání regulačního napínáku</t>
  </si>
  <si>
    <t>22</t>
  </si>
  <si>
    <t>N2.9</t>
  </si>
  <si>
    <t>Úprava ukladače Gallova řetězu</t>
  </si>
  <si>
    <t>-1616771189</t>
  </si>
  <si>
    <t>Poznámka k položce:_x000D_
Rozšíření stávajícího ukladače pro nový Gallův řetěz</t>
  </si>
  <si>
    <t>N2.8</t>
  </si>
  <si>
    <t>Dílenská repase mechanismu koncových spínačů (1x)</t>
  </si>
  <si>
    <t>23</t>
  </si>
  <si>
    <t>N2.8.1</t>
  </si>
  <si>
    <t>Demontáž mechanismu koncových spínačů</t>
  </si>
  <si>
    <t>274595457</t>
  </si>
  <si>
    <t xml:space="preserve">Poznámka k položce:_x000D_
Demontáž konc. spínačů, demontáž převodového mechanismu. </t>
  </si>
  <si>
    <t>24</t>
  </si>
  <si>
    <t>N2.8.2</t>
  </si>
  <si>
    <t>Úprava kulisy</t>
  </si>
  <si>
    <t>1849622055</t>
  </si>
  <si>
    <t>Poznámka k položce:_x000D_
Úprava tvaru kulisy, případně nová kulisa pro nové typy spínačů.</t>
  </si>
  <si>
    <t>25</t>
  </si>
  <si>
    <t>N2.8.3</t>
  </si>
  <si>
    <t>Zpětné sestavení mechanismu</t>
  </si>
  <si>
    <t>-1408335223</t>
  </si>
  <si>
    <t>Poznámka k položce:_x000D_
Zpětné sestavení mechanismu vč osazení koncových spínačů</t>
  </si>
  <si>
    <t>N3</t>
  </si>
  <si>
    <t xml:space="preserve">Montážní práce </t>
  </si>
  <si>
    <t>N3.1</t>
  </si>
  <si>
    <t>Montážní práce ve strojovně  (2x)</t>
  </si>
  <si>
    <t>26</t>
  </si>
  <si>
    <t>N3.1.1</t>
  </si>
  <si>
    <t>Osazení  hnací řetězky</t>
  </si>
  <si>
    <t>-637864504</t>
  </si>
  <si>
    <t>Poznámka k položce:_x000D_
Osazení hnací řetězky a ložiska na hřídel šnekové převodovky.</t>
  </si>
  <si>
    <t>27</t>
  </si>
  <si>
    <t>N3.1.2</t>
  </si>
  <si>
    <t xml:space="preserve">Ustavení šnekové převodovky </t>
  </si>
  <si>
    <t>1095673929</t>
  </si>
  <si>
    <t xml:space="preserve">Poznámka k položce:_x000D_
Zpětné ustavení šnekové převodovky na základ, dotažení upevňovacích šroubů. Kontrola souososti, osazení spojovacího hřídele šnekové  převodovky vč. spojek._x000D_
</t>
  </si>
  <si>
    <t>28</t>
  </si>
  <si>
    <t>N3.1.3</t>
  </si>
  <si>
    <t>Výměna oleje v převodovkách</t>
  </si>
  <si>
    <t>-937127958</t>
  </si>
  <si>
    <t>Poznámka k položce:_x000D_
Vypuštění starého oleje a naplnění novou náplní oleje pro průmyslové převodovky vč. šnekových. Množství  oleje  stanovit dle kontrolních měrek či otvorů. Provést u všech převodovek mechanismu. Položka obsahuje materiál a veškerou pracnost zhotovitele.</t>
  </si>
  <si>
    <t>29</t>
  </si>
  <si>
    <t>N3.1.4</t>
  </si>
  <si>
    <t>Montáž mechanismu koncových spínačů</t>
  </si>
  <si>
    <t>1189151704</t>
  </si>
  <si>
    <t xml:space="preserve">Poznámka k položce:_x000D_
Propojení převodového mechanismu s hřídelem hnací řetězky, elektro zapojení a seřízení koncových snímačů. _x000D_
_x000D_
</t>
  </si>
  <si>
    <t>30</t>
  </si>
  <si>
    <t>N3.1.5</t>
  </si>
  <si>
    <t>Revize a promazání transmise</t>
  </si>
  <si>
    <t>225852729</t>
  </si>
  <si>
    <t xml:space="preserve">Poznámka k položce:_x000D_
Kontrola stavu dílů  transmise, očištění a promazání ložisek. Položka obsahuje materiál a veškerou pracnost zhotovitele._x000D_
</t>
  </si>
  <si>
    <t>N3.2</t>
  </si>
  <si>
    <t>Montážní práce v jezovém poli  (2x)</t>
  </si>
  <si>
    <t>31</t>
  </si>
  <si>
    <t>N3.2.1</t>
  </si>
  <si>
    <t>Montáž Gallova řetězu</t>
  </si>
  <si>
    <t>-1540141354</t>
  </si>
  <si>
    <t>Poznámka k položce:_x000D_
Vyzdvižení volného konce řetězu do strojovny ze strany horní vody, přehození přes pohonnou řetězku, motorické navíjení řetězu a vyzdvižení a upevnění jeho pevného konce pomocí mezikusu do závěsu ve strojovně. Následným zpětným odvíjením vytvořit průvěs a vložení dolní volné řetězky a jejího čepu.</t>
  </si>
  <si>
    <t>32</t>
  </si>
  <si>
    <t>N3.2.2</t>
  </si>
  <si>
    <t>Montáž regulačního napínáku</t>
  </si>
  <si>
    <t>2005067820</t>
  </si>
  <si>
    <t>Poznámka k položce:_x000D_
Zavěšení a začepování  repasovaného regulačního napínáku na volný konec Gallova řetězu</t>
  </si>
  <si>
    <t>33</t>
  </si>
  <si>
    <t>N3.2.3</t>
  </si>
  <si>
    <t>Montáž horního konce článkového řetězu</t>
  </si>
  <si>
    <t>160754494</t>
  </si>
  <si>
    <t xml:space="preserve">Poznámka k položce:_x000D_
Zavěšení a začepování horního koncového oka článkového řetězu na regulační napínák </t>
  </si>
  <si>
    <t>34</t>
  </si>
  <si>
    <t>N3.2.4</t>
  </si>
  <si>
    <t>Připojení nesené klapky</t>
  </si>
  <si>
    <t>-21598360</t>
  </si>
  <si>
    <t xml:space="preserve">Poznámka k položce:_x000D_
Připojení a začepování dolního koncového oka článkového řetězu  na  závěs nesené klapky  </t>
  </si>
  <si>
    <t>35</t>
  </si>
  <si>
    <t>N3.2.5</t>
  </si>
  <si>
    <t>Vyrovnání délky Gallových řetězů</t>
  </si>
  <si>
    <t>951747341</t>
  </si>
  <si>
    <t xml:space="preserve">Poznámka k položce:_x000D_
Shodné napnutí Gallových řetězů zajistit postupně pomocí odpojení jedné šnekové převodovky od transmise. Rovnoměrný zdvih článkového řetězu klapky na obou stranách zajistit vyrovnáním  délky  napínákem na prodlužovacím táhle.  _x000D_
</t>
  </si>
  <si>
    <t>36</t>
  </si>
  <si>
    <t>N3.2.6</t>
  </si>
  <si>
    <t>Vyrovnání délky článkových řetězů</t>
  </si>
  <si>
    <t>-1594536846</t>
  </si>
  <si>
    <t>Poznámka k položce:_x000D_
Napnutím  článkového  řetězu  pomocí regulačního napínáku předběžně zajistit polohu nesené klapky tak, aby její přepadová hrana byla při úplně zdvižené klapce na požadované výškové úrovnive vodorovné rovině. V případě potřeby doladit nastavení  koncových spínačů elektromechanického pohonu</t>
  </si>
  <si>
    <t>37</t>
  </si>
  <si>
    <t>N3.2.7</t>
  </si>
  <si>
    <t>Montáž krytů řetězek</t>
  </si>
  <si>
    <t>-2067645327</t>
  </si>
  <si>
    <t xml:space="preserve">Poznámka k položce:_x000D_
Montáž krytu hnací řetězky. Kontrola minimálních vůlí mezi řetězem a krytem._x000D_
</t>
  </si>
  <si>
    <t>N4</t>
  </si>
  <si>
    <t>Dokončovací práce</t>
  </si>
  <si>
    <t>38</t>
  </si>
  <si>
    <t>N4.1</t>
  </si>
  <si>
    <t>Oprava poškozených nátěrů, nátěr krytů řetězek, konzervace článkových řetězů</t>
  </si>
  <si>
    <t>-176526592</t>
  </si>
  <si>
    <t xml:space="preserve">Poznámka k položce:_x000D_
Kontrola a oprava poškozených nátěrů pohybovacího mechanismu a transmise. Očištění poškozených míst, nanesení nátěrové hmoty na poškozená místa dle technologického postupu schváleného investorem. Nátěry krytů řetězek. Konzervace článkových řetězů ekologickým prostředkem.  Položka obsahuje materiál a veškerou pracnost zhotovitele._x000D_
</t>
  </si>
  <si>
    <t>5"m2"</t>
  </si>
  <si>
    <t>39</t>
  </si>
  <si>
    <t>N4.2</t>
  </si>
  <si>
    <t>Montáž ochranných sítí a krytů</t>
  </si>
  <si>
    <t>-1203660058</t>
  </si>
  <si>
    <t xml:space="preserve">Poznámka k položce:_x000D_
Zpětná montáž ochranných sítí a krytů okolo mechanismu._x000D_
</t>
  </si>
  <si>
    <t>40</t>
  </si>
  <si>
    <t>N4.3</t>
  </si>
  <si>
    <t>Příprava ke zkouškám</t>
  </si>
  <si>
    <t>645310649</t>
  </si>
  <si>
    <t xml:space="preserve">Poznámka k položce:_x000D_
_x000D_
Ověření kompletnosti , chodu a připravenosti pohybovacího mechanismu ke zkouškám. Zaměření přelivné hrany stavidla a nesené klapky specialisty TBD._x000D_
</t>
  </si>
  <si>
    <t>N5</t>
  </si>
  <si>
    <t>Jeřábová a manipulační technika</t>
  </si>
  <si>
    <t>41</t>
  </si>
  <si>
    <t>N5.1</t>
  </si>
  <si>
    <t>Pronájem plovoucího nosiče jeřábu</t>
  </si>
  <si>
    <t>960829967</t>
  </si>
  <si>
    <t xml:space="preserve">Poznámka k položce:_x000D_
Pronájem plovoucího nosiče jeřábu pro práce v jezovém poli na dobu 30 dnů._x000D_
</t>
  </si>
  <si>
    <t>42</t>
  </si>
  <si>
    <t>N5.2</t>
  </si>
  <si>
    <t>Přeprava nosiče na staveniště a zpět</t>
  </si>
  <si>
    <t>597477356</t>
  </si>
  <si>
    <t xml:space="preserve">Poznámka k položce:_x000D_
Přeprava nosiče na staveniště a zpět (naložení + přeprava po souši + vyložení + přeprava po vodě + ukotvení na horní vodě + obsluha)_x000D_
_x000D_
</t>
  </si>
  <si>
    <t>43</t>
  </si>
  <si>
    <t>N5.3</t>
  </si>
  <si>
    <t>Pronájem mobilního jeřábu pro plovoucí nosič</t>
  </si>
  <si>
    <t>-111937007</t>
  </si>
  <si>
    <t xml:space="preserve">Poznámka k položce:_x000D_
Pronájem mobilního jeřábu (3 t / 10 m) pro plovoucí nosič na dobu 30 dnů._x000D_
_x000D_
</t>
  </si>
  <si>
    <t>N6</t>
  </si>
  <si>
    <t>Mimostaveništní doprava</t>
  </si>
  <si>
    <t>44</t>
  </si>
  <si>
    <t>065002000</t>
  </si>
  <si>
    <t>Mimostaveništní doprava materiálů</t>
  </si>
  <si>
    <t>1024</t>
  </si>
  <si>
    <t>1166387359</t>
  </si>
  <si>
    <t>https://podminky.urs.cz/item/CS_URS_2022_02/065002000</t>
  </si>
  <si>
    <t>Poznámka k položce:_x000D_
Zajištění přesunu materiálů, komponent, lešení</t>
  </si>
  <si>
    <t>N7</t>
  </si>
  <si>
    <t>Odběry elektrické energie a vody</t>
  </si>
  <si>
    <t>45</t>
  </si>
  <si>
    <t>033203000</t>
  </si>
  <si>
    <t>-354537967</t>
  </si>
  <si>
    <t>https://podminky.urs.cz/item/CS_URS_2022_02/033203000</t>
  </si>
  <si>
    <t>Poznámka k položce:_x000D_
Napojení na stávající sítě, podružné měření spotřeby energie</t>
  </si>
  <si>
    <t>02 - Oprava Gallových řetězů pole středního</t>
  </si>
  <si>
    <t>01 - Oprava Gallových řetězů pole středního</t>
  </si>
  <si>
    <t>03 - Oprava Gallových řetězů pole pravého</t>
  </si>
  <si>
    <t>04 -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</si>
  <si>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</si>
  <si>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</si>
  <si>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</si>
  <si>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</si>
  <si>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</si>
  <si>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</si>
  <si>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</si>
  <si>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</si>
  <si>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</si>
  <si>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</si>
  <si>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Vytýčení  staveniště</t>
  </si>
  <si>
    <t>-684097361</t>
  </si>
  <si>
    <t>https://podminky.urs.cz/item/CS_URS_2022_02/012103000</t>
  </si>
  <si>
    <t>Poznámka k položce:_x000D_
Protokolární převzetí staveniště od investora, vymezení staveniště  páskou a oddělení od prostoru přístupného veřejnosti (na pěší lávce u strojoven),  výroba a instalace informačních tabulek.</t>
  </si>
  <si>
    <t>013203000</t>
  </si>
  <si>
    <t>Technická dokumentace (dokladová část)</t>
  </si>
  <si>
    <t>1043109707</t>
  </si>
  <si>
    <t>https://podminky.urs.cz/item/CS_URS_2022_02/013203000</t>
  </si>
  <si>
    <t xml:space="preserve">Poznámka k položce:_x000D_
Technologický postup opravy, plán kontrol a zkoušek,  technologický postup nanášení protikorozních nátěrů, protokoly zkoušek, předávací protokol zkoušek, firemní materiály a reference, výpočet stability pro plovoucí nosič jeřábu._x000D_
</t>
  </si>
  <si>
    <t>013254000</t>
  </si>
  <si>
    <t>Dokumentace skutečného provedení stavby</t>
  </si>
  <si>
    <t>120538778</t>
  </si>
  <si>
    <t>https://podminky.urs.cz/item/CS_URS_2022_02/013254000</t>
  </si>
  <si>
    <t>Poznámka k položce:_x000D_
Vypracování projektu skutečného provedení díla pro každé pole (3 paré)</t>
  </si>
  <si>
    <t>013274000</t>
  </si>
  <si>
    <t>Provedení pasportizace jezu</t>
  </si>
  <si>
    <t>297556132</t>
  </si>
  <si>
    <t>https://podminky.urs.cz/item/CS_URS_2022_02/013274000</t>
  </si>
  <si>
    <t xml:space="preserve">Poznámka k položce:_x000D_
Provedení pasportizace jezu, stávajících nemovitostí (vč. pozemků) a jejich příslušenství, stávajícího stavu přístupových komunikací. Geodetické zaměření  bodů TBD před stavbou a po dokončení stavby, průběžné měření vč. závěrečné zprávy. Fotodokumentace. _x000D_
</t>
  </si>
  <si>
    <t>013294000</t>
  </si>
  <si>
    <t>Prováděcí a dílenská dokumentace (výkresová část)</t>
  </si>
  <si>
    <t>-1145071031</t>
  </si>
  <si>
    <t>https://podminky.urs.cz/item/CS_URS_2022_02/013294000</t>
  </si>
  <si>
    <t xml:space="preserve">Poznámka k položce:_x000D_
Prováděcí a dílenská dokumentace,  dokumentace pomocných konstrukcí._x000D_
_x000D_
</t>
  </si>
  <si>
    <t>VRN3</t>
  </si>
  <si>
    <t>Zařízení staveniště</t>
  </si>
  <si>
    <t>034403000</t>
  </si>
  <si>
    <t>Osvětlení a označení staveniště</t>
  </si>
  <si>
    <t>-1588596336</t>
  </si>
  <si>
    <t>https://podminky.urs.cz/item/CS_URS_2022_02/034403000</t>
  </si>
  <si>
    <t>VRN4</t>
  </si>
  <si>
    <t>Inženýrská činnost</t>
  </si>
  <si>
    <t>042503000</t>
  </si>
  <si>
    <t>Montážní přípravky, spotřební materiál, inventář, opatření k naplnění plánu BOZP</t>
  </si>
  <si>
    <t>-563202460</t>
  </si>
  <si>
    <t>https://podminky.urs.cz/item/CS_URS_2022_02/042503000</t>
  </si>
  <si>
    <t xml:space="preserve">Poznámka k položce:_x000D_
Brusivo, odmašťovací a čistící prostředky, nátěrové hmoty, požární a havarijní inventář, prostředky osobního zabezpečení pro práce ve výškách. _x000D_
</t>
  </si>
  <si>
    <t>043194000</t>
  </si>
  <si>
    <t>Komplexní zkoušky</t>
  </si>
  <si>
    <t>475425856</t>
  </si>
  <si>
    <t>https://podminky.urs.cz/item/CS_URS_2022_02/043194000</t>
  </si>
  <si>
    <t xml:space="preserve">Poznámka k položce:_x000D_
Provedení suchých a mokrých zkoušek_x000D_
</t>
  </si>
  <si>
    <t>043203000</t>
  </si>
  <si>
    <t>Kontrola při výrobě</t>
  </si>
  <si>
    <t>-213768245</t>
  </si>
  <si>
    <t>https://podminky.urs.cz/item/CS_URS_2022_02/043203000</t>
  </si>
  <si>
    <t xml:space="preserve">Poznámka k položce:_x000D_
Kontrola jakosti materiálu, rozměrů, kvality svarů _x000D_
</t>
  </si>
  <si>
    <t>04320300R</t>
  </si>
  <si>
    <t xml:space="preserve">Kontrola při montáži </t>
  </si>
  <si>
    <t>628781798</t>
  </si>
  <si>
    <t>https://podminky.urs.cz/item/CS_URS_2022_02/04320300R</t>
  </si>
  <si>
    <t xml:space="preserve">Poznámka k položce:_x000D_
Kontrola kompletnosti dodávky, dodržení  hlavních rozměrů, dotažení šroubových spojů._x000D_
</t>
  </si>
  <si>
    <t>04320301R</t>
  </si>
  <si>
    <t>Dokumentace kontrol a zkoušek strojní části</t>
  </si>
  <si>
    <t>939081125</t>
  </si>
  <si>
    <t>https://podminky.urs.cz/item/CS_URS_2022_02/04320301R</t>
  </si>
  <si>
    <t xml:space="preserve">Poznámka k položce:_x000D_
Průběžné vedení agendy a dokumentování kontrol a zkoušek a případných vad a jejich odstranění, fotodokumentace._x000D_
</t>
  </si>
  <si>
    <t>044003000</t>
  </si>
  <si>
    <t>Zajištění revize elektro</t>
  </si>
  <si>
    <t>-1047753885</t>
  </si>
  <si>
    <t>https://podminky.urs.cz/item/CS_URS_2022_02/044003000</t>
  </si>
  <si>
    <t xml:space="preserve">Poznámka k položce:_x000D_
revize elektro zapojení pohonného elektromotoru a koncových spínačů včetně výchozí revizní zprávy._x000D_
</t>
  </si>
  <si>
    <t>VRN9</t>
  </si>
  <si>
    <t>Ostatní náklady</t>
  </si>
  <si>
    <t>091003000</t>
  </si>
  <si>
    <t>Likvidace odpadu</t>
  </si>
  <si>
    <t>-1222679994</t>
  </si>
  <si>
    <t>https://podminky.urs.cz/item/CS_URS_2022_02/091003000</t>
  </si>
  <si>
    <t xml:space="preserve">Poznámka k položce:_x000D_
Úprava, odstranění a odvoz odpadu k ekologické likvidaci  ( odstraněné ocelové díly, nezatříděný směsný odpad).  Odpad po opravě nátěrů, oleje a maziva - tento materiál je považován za nebezpečný odpad a takto bude i likvidován). Odprodej šrotu bude zúčtován mezi investorem  a zhotovitelem._x000D_
</t>
  </si>
  <si>
    <t>091504000</t>
  </si>
  <si>
    <t>Fotodokumentace</t>
  </si>
  <si>
    <t>704017402</t>
  </si>
  <si>
    <t>https://podminky.urs.cz/item/CS_URS_2022_02/091504000</t>
  </si>
  <si>
    <t xml:space="preserve">Poznámka k položce:_x000D_
Zajištění fotodokumentace dokumentující průběh prací a veškeré zkoušky_x000D_
</t>
  </si>
  <si>
    <t xml:space="preserve">Poznámka k položce:_x000D_
Dočasná osvětlovací tělesa a jejich napájení, informační tabule na lávce pro pěší. Oddělení strojoven od lávky přístupné veřejnosti lehkou zástěnou._x000D_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</si>
</sst>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0">
    <xf numFmtId="0" fontId="0" fillId="0" borderId="0" xfId="0"/>
    <xf numFmtId="4" fontId="22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17" fillId="0" borderId="5" xfId="0" applyFont="1" applyBorder="1" applyAlignment="1" applyProtection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left" vertical="center"/>
    </xf>
    <xf numFmtId="0" fontId="22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941311811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podminky.urs.cz/item/CS_URS_2022_02/941311211" TargetMode="External"/><Relationship Id="rId1" Type="http://schemas.openxmlformats.org/officeDocument/2006/relationships/hyperlink" Target="https://podminky.urs.cz/item/CS_URS_2022_02/941311111" TargetMode="External"/><Relationship Id="rId6" Type="http://schemas.openxmlformats.org/officeDocument/2006/relationships/hyperlink" Target="https://podminky.urs.cz/item/CS_URS_2022_02/033203000" TargetMode="External"/><Relationship Id="rId5" Type="http://schemas.openxmlformats.org/officeDocument/2006/relationships/hyperlink" Target="https://podminky.urs.cz/item/CS_URS_2022_02/065002000" TargetMode="External"/><Relationship Id="rId4" Type="http://schemas.openxmlformats.org/officeDocument/2006/relationships/hyperlink" Target="https://podminky.urs.cz/item/CS_URS_2022_02/95290522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941311811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2_02/941311211" TargetMode="External"/><Relationship Id="rId1" Type="http://schemas.openxmlformats.org/officeDocument/2006/relationships/hyperlink" Target="https://podminky.urs.cz/item/CS_URS_2022_02/941311111" TargetMode="External"/><Relationship Id="rId6" Type="http://schemas.openxmlformats.org/officeDocument/2006/relationships/hyperlink" Target="https://podminky.urs.cz/item/CS_URS_2022_02/033203000" TargetMode="External"/><Relationship Id="rId5" Type="http://schemas.openxmlformats.org/officeDocument/2006/relationships/hyperlink" Target="https://podminky.urs.cz/item/CS_URS_2022_02/065002000" TargetMode="External"/><Relationship Id="rId4" Type="http://schemas.openxmlformats.org/officeDocument/2006/relationships/hyperlink" Target="https://podminky.urs.cz/item/CS_URS_2022_02/95290522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941311811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podminky.urs.cz/item/CS_URS_2022_02/941311211" TargetMode="External"/><Relationship Id="rId1" Type="http://schemas.openxmlformats.org/officeDocument/2006/relationships/hyperlink" Target="https://podminky.urs.cz/item/CS_URS_2022_02/941311111" TargetMode="External"/><Relationship Id="rId6" Type="http://schemas.openxmlformats.org/officeDocument/2006/relationships/hyperlink" Target="https://podminky.urs.cz/item/CS_URS_2022_02/033203000" TargetMode="External"/><Relationship Id="rId5" Type="http://schemas.openxmlformats.org/officeDocument/2006/relationships/hyperlink" Target="https://podminky.urs.cz/item/CS_URS_2022_02/065002000" TargetMode="External"/><Relationship Id="rId4" Type="http://schemas.openxmlformats.org/officeDocument/2006/relationships/hyperlink" Target="https://podminky.urs.cz/item/CS_URS_2022_02/9529052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43194000" TargetMode="External"/><Relationship Id="rId13" Type="http://schemas.openxmlformats.org/officeDocument/2006/relationships/hyperlink" Target="https://podminky.urs.cz/item/CS_URS_2022_02/091003000" TargetMode="External"/><Relationship Id="rId3" Type="http://schemas.openxmlformats.org/officeDocument/2006/relationships/hyperlink" Target="https://podminky.urs.cz/item/CS_URS_2022_02/013254000" TargetMode="External"/><Relationship Id="rId7" Type="http://schemas.openxmlformats.org/officeDocument/2006/relationships/hyperlink" Target="https://podminky.urs.cz/item/CS_URS_2022_02/042503000" TargetMode="External"/><Relationship Id="rId12" Type="http://schemas.openxmlformats.org/officeDocument/2006/relationships/hyperlink" Target="https://podminky.urs.cz/item/CS_URS_2022_02/044003000" TargetMode="External"/><Relationship Id="rId2" Type="http://schemas.openxmlformats.org/officeDocument/2006/relationships/hyperlink" Target="https://podminky.urs.cz/item/CS_URS_2022_02/013203000" TargetMode="External"/><Relationship Id="rId1" Type="http://schemas.openxmlformats.org/officeDocument/2006/relationships/hyperlink" Target="https://podminky.urs.cz/item/CS_URS_2022_02/012103000" TargetMode="External"/><Relationship Id="rId6" Type="http://schemas.openxmlformats.org/officeDocument/2006/relationships/hyperlink" Target="https://podminky.urs.cz/item/CS_URS_2022_02/034403000" TargetMode="External"/><Relationship Id="rId11" Type="http://schemas.openxmlformats.org/officeDocument/2006/relationships/hyperlink" Target="https://podminky.urs.cz/item/CS_URS_2022_02/04320301R" TargetMode="External"/><Relationship Id="rId5" Type="http://schemas.openxmlformats.org/officeDocument/2006/relationships/hyperlink" Target="https://podminky.urs.cz/item/CS_URS_2022_02/013294000" TargetMode="External"/><Relationship Id="rId15" Type="http://schemas.openxmlformats.org/officeDocument/2006/relationships/drawing" Target="../drawings/drawing5.xml"/><Relationship Id="rId10" Type="http://schemas.openxmlformats.org/officeDocument/2006/relationships/hyperlink" Target="https://podminky.urs.cz/item/CS_URS_2022_02/04320300R" TargetMode="External"/><Relationship Id="rId4" Type="http://schemas.openxmlformats.org/officeDocument/2006/relationships/hyperlink" Target="https://podminky.urs.cz/item/CS_URS_2022_02/013274000" TargetMode="External"/><Relationship Id="rId9" Type="http://schemas.openxmlformats.org/officeDocument/2006/relationships/hyperlink" Target="https://podminky.urs.cz/item/CS_URS_2022_02/043203000" TargetMode="External"/><Relationship Id="rId14" Type="http://schemas.openxmlformats.org/officeDocument/2006/relationships/hyperlink" Target="https://podminky.urs.cz/item/CS_URS_2022_02/09150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A2" sqref="A2"/>
    </sheetView>
  </sheetViews>
  <sheetFormatPr defaultRowHeight="11.25" x14ac:dyDescent="0.2"/>
  <cols>
    <col min="1" max="1" width="8.33203125" style="6" customWidth="1"/>
    <col min="2" max="2" width="1.6640625" style="6" customWidth="1"/>
    <col min="3" max="3" width="4.1640625" style="6" customWidth="1"/>
    <col min="4" max="33" width="2.6640625" style="6" customWidth="1"/>
    <col min="34" max="34" width="3.33203125" style="6" customWidth="1"/>
    <col min="35" max="35" width="31.6640625" style="6" customWidth="1"/>
    <col min="36" max="37" width="2.5" style="6" customWidth="1"/>
    <col min="38" max="38" width="8.33203125" style="6" customWidth="1"/>
    <col min="39" max="39" width="3.3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5.6640625" style="6" hidden="1" customWidth="1"/>
    <col min="44" max="44" width="13.6640625" style="6" customWidth="1"/>
    <col min="45" max="47" width="25.83203125" style="6" hidden="1" customWidth="1"/>
    <col min="48" max="49" width="21.6640625" style="6" hidden="1" customWidth="1"/>
    <col min="50" max="51" width="25" style="6" hidden="1" customWidth="1"/>
    <col min="52" max="52" width="21.6640625" style="6" hidden="1" customWidth="1"/>
    <col min="53" max="53" width="19.1640625" style="6" hidden="1" customWidth="1"/>
    <col min="54" max="54" width="25" style="6" hidden="1" customWidth="1"/>
    <col min="55" max="55" width="21.6640625" style="6" hidden="1" customWidth="1"/>
    <col min="56" max="56" width="19.1640625" style="6" hidden="1" customWidth="1"/>
    <col min="57" max="57" width="66.5" style="6" customWidth="1"/>
    <col min="58" max="70" width="9.33203125" style="6"/>
    <col min="71" max="91" width="9.33203125" style="6" hidden="1"/>
    <col min="92" max="16384" width="9.33203125" style="6"/>
  </cols>
  <sheetData>
    <row r="1" spans="1:74" x14ac:dyDescent="0.2">
      <c r="A1" s="151" t="s">
        <v>0</v>
      </c>
      <c r="AZ1" s="151" t="s">
        <v>1</v>
      </c>
      <c r="BA1" s="151" t="s">
        <v>2</v>
      </c>
      <c r="BB1" s="151" t="s">
        <v>1</v>
      </c>
      <c r="BT1" s="151" t="s">
        <v>3</v>
      </c>
      <c r="BU1" s="151" t="s">
        <v>3</v>
      </c>
      <c r="BV1" s="151" t="s">
        <v>4</v>
      </c>
    </row>
    <row r="2" spans="1:74" ht="36.950000000000003" customHeight="1" x14ac:dyDescent="0.2">
      <c r="AR2" s="7" t="s">
        <v>5</v>
      </c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S2" s="9" t="s">
        <v>6</v>
      </c>
      <c r="BT2" s="9" t="s">
        <v>7</v>
      </c>
    </row>
    <row r="3" spans="1:74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 x14ac:dyDescent="0.2">
      <c r="B4" s="12"/>
      <c r="D4" s="13" t="s">
        <v>9</v>
      </c>
      <c r="AR4" s="12"/>
      <c r="AS4" s="152" t="s">
        <v>10</v>
      </c>
      <c r="BE4" s="153" t="s">
        <v>11</v>
      </c>
      <c r="BS4" s="9" t="s">
        <v>12</v>
      </c>
    </row>
    <row r="5" spans="1:74" ht="12" customHeight="1" x14ac:dyDescent="0.2">
      <c r="B5" s="12"/>
      <c r="D5" s="154" t="s">
        <v>13</v>
      </c>
      <c r="K5" s="28" t="s">
        <v>14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R5" s="12"/>
      <c r="BE5" s="155" t="s">
        <v>15</v>
      </c>
      <c r="BS5" s="9" t="s">
        <v>6</v>
      </c>
    </row>
    <row r="6" spans="1:74" ht="36.950000000000003" customHeight="1" x14ac:dyDescent="0.2">
      <c r="B6" s="12"/>
      <c r="D6" s="156" t="s">
        <v>16</v>
      </c>
      <c r="K6" s="157" t="s">
        <v>17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R6" s="12"/>
      <c r="BE6" s="158"/>
      <c r="BS6" s="9" t="s">
        <v>6</v>
      </c>
    </row>
    <row r="7" spans="1:74" ht="12" customHeight="1" x14ac:dyDescent="0.2">
      <c r="B7" s="12"/>
      <c r="D7" s="15" t="s">
        <v>18</v>
      </c>
      <c r="K7" s="24" t="s">
        <v>1</v>
      </c>
      <c r="AK7" s="15" t="s">
        <v>19</v>
      </c>
      <c r="AN7" s="24" t="s">
        <v>1</v>
      </c>
      <c r="AR7" s="12"/>
      <c r="BE7" s="158"/>
      <c r="BS7" s="9" t="s">
        <v>6</v>
      </c>
    </row>
    <row r="8" spans="1:74" ht="12" customHeight="1" x14ac:dyDescent="0.2">
      <c r="B8" s="12"/>
      <c r="D8" s="15" t="s">
        <v>20</v>
      </c>
      <c r="K8" s="24" t="s">
        <v>21</v>
      </c>
      <c r="AK8" s="15" t="s">
        <v>22</v>
      </c>
      <c r="AN8" s="3" t="s">
        <v>23</v>
      </c>
      <c r="AR8" s="12"/>
      <c r="BE8" s="158"/>
      <c r="BS8" s="9" t="s">
        <v>6</v>
      </c>
    </row>
    <row r="9" spans="1:74" ht="14.45" customHeight="1" x14ac:dyDescent="0.2">
      <c r="B9" s="12"/>
      <c r="AR9" s="12"/>
      <c r="BE9" s="158"/>
      <c r="BS9" s="9" t="s">
        <v>6</v>
      </c>
    </row>
    <row r="10" spans="1:74" ht="12" customHeight="1" x14ac:dyDescent="0.2">
      <c r="B10" s="12"/>
      <c r="D10" s="15" t="s">
        <v>24</v>
      </c>
      <c r="AK10" s="15" t="s">
        <v>25</v>
      </c>
      <c r="AN10" s="24" t="s">
        <v>26</v>
      </c>
      <c r="AR10" s="12"/>
      <c r="BE10" s="158"/>
      <c r="BS10" s="9" t="s">
        <v>6</v>
      </c>
    </row>
    <row r="11" spans="1:74" ht="18.399999999999999" customHeight="1" x14ac:dyDescent="0.2">
      <c r="B11" s="12"/>
      <c r="E11" s="24" t="s">
        <v>27</v>
      </c>
      <c r="AK11" s="15" t="s">
        <v>28</v>
      </c>
      <c r="AN11" s="24" t="s">
        <v>29</v>
      </c>
      <c r="AR11" s="12"/>
      <c r="BE11" s="158"/>
      <c r="BS11" s="9" t="s">
        <v>6</v>
      </c>
    </row>
    <row r="12" spans="1:74" ht="6.95" customHeight="1" x14ac:dyDescent="0.2">
      <c r="B12" s="12"/>
      <c r="AR12" s="12"/>
      <c r="BE12" s="158"/>
      <c r="BS12" s="9" t="s">
        <v>6</v>
      </c>
    </row>
    <row r="13" spans="1:74" ht="12" customHeight="1" x14ac:dyDescent="0.2">
      <c r="B13" s="12"/>
      <c r="D13" s="15" t="s">
        <v>30</v>
      </c>
      <c r="AK13" s="15" t="s">
        <v>25</v>
      </c>
      <c r="AN13" s="2" t="s">
        <v>31</v>
      </c>
      <c r="AR13" s="12"/>
      <c r="BE13" s="158"/>
      <c r="BS13" s="9" t="s">
        <v>6</v>
      </c>
    </row>
    <row r="14" spans="1:74" ht="12.75" x14ac:dyDescent="0.2">
      <c r="B14" s="12"/>
      <c r="E14" s="4" t="s">
        <v>31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15" t="s">
        <v>28</v>
      </c>
      <c r="AN14" s="2" t="s">
        <v>31</v>
      </c>
      <c r="AR14" s="12"/>
      <c r="BE14" s="158"/>
      <c r="BS14" s="9" t="s">
        <v>6</v>
      </c>
    </row>
    <row r="15" spans="1:74" ht="6.95" customHeight="1" x14ac:dyDescent="0.2">
      <c r="B15" s="12"/>
      <c r="AR15" s="12"/>
      <c r="BE15" s="158"/>
      <c r="BS15" s="9" t="s">
        <v>3</v>
      </c>
    </row>
    <row r="16" spans="1:74" ht="12" customHeight="1" x14ac:dyDescent="0.2">
      <c r="B16" s="12"/>
      <c r="D16" s="15" t="s">
        <v>32</v>
      </c>
      <c r="AK16" s="15" t="s">
        <v>25</v>
      </c>
      <c r="AN16" s="24" t="s">
        <v>33</v>
      </c>
      <c r="AR16" s="12"/>
      <c r="BE16" s="158"/>
      <c r="BS16" s="9" t="s">
        <v>3</v>
      </c>
    </row>
    <row r="17" spans="1:71" ht="18.399999999999999" customHeight="1" x14ac:dyDescent="0.2">
      <c r="B17" s="12"/>
      <c r="E17" s="24" t="s">
        <v>34</v>
      </c>
      <c r="AK17" s="15" t="s">
        <v>28</v>
      </c>
      <c r="AN17" s="24" t="s">
        <v>35</v>
      </c>
      <c r="AR17" s="12"/>
      <c r="BE17" s="158"/>
      <c r="BS17" s="9" t="s">
        <v>36</v>
      </c>
    </row>
    <row r="18" spans="1:71" ht="6.95" customHeight="1" x14ac:dyDescent="0.2">
      <c r="B18" s="12"/>
      <c r="AR18" s="12"/>
      <c r="BE18" s="158"/>
      <c r="BS18" s="9" t="s">
        <v>6</v>
      </c>
    </row>
    <row r="19" spans="1:71" ht="12" customHeight="1" x14ac:dyDescent="0.2">
      <c r="B19" s="12"/>
      <c r="D19" s="15" t="s">
        <v>37</v>
      </c>
      <c r="AK19" s="15" t="s">
        <v>25</v>
      </c>
      <c r="AN19" s="24" t="s">
        <v>1</v>
      </c>
      <c r="AR19" s="12"/>
      <c r="BE19" s="158"/>
      <c r="BS19" s="9" t="s">
        <v>6</v>
      </c>
    </row>
    <row r="20" spans="1:71" ht="18.399999999999999" customHeight="1" x14ac:dyDescent="0.2">
      <c r="B20" s="12"/>
      <c r="E20" s="24" t="s">
        <v>38</v>
      </c>
      <c r="AK20" s="15" t="s">
        <v>28</v>
      </c>
      <c r="AN20" s="24" t="s">
        <v>1</v>
      </c>
      <c r="AR20" s="12"/>
      <c r="BE20" s="158"/>
      <c r="BS20" s="9" t="s">
        <v>36</v>
      </c>
    </row>
    <row r="21" spans="1:71" ht="6.95" customHeight="1" x14ac:dyDescent="0.2">
      <c r="B21" s="12"/>
      <c r="AR21" s="12"/>
      <c r="BE21" s="158"/>
    </row>
    <row r="22" spans="1:71" ht="12" customHeight="1" x14ac:dyDescent="0.2">
      <c r="B22" s="12"/>
      <c r="D22" s="15" t="s">
        <v>39</v>
      </c>
      <c r="AR22" s="12"/>
      <c r="BE22" s="158"/>
    </row>
    <row r="23" spans="1:71" ht="47.25" customHeight="1" x14ac:dyDescent="0.2">
      <c r="B23" s="12"/>
      <c r="E23" s="31" t="s">
        <v>40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2"/>
      <c r="BE23" s="158"/>
    </row>
    <row r="24" spans="1:71" ht="6.95" customHeight="1" x14ac:dyDescent="0.2">
      <c r="B24" s="12"/>
      <c r="AR24" s="12"/>
      <c r="BE24" s="158"/>
    </row>
    <row r="25" spans="1:71" ht="6.95" customHeight="1" x14ac:dyDescent="0.2">
      <c r="B25" s="12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59"/>
      <c r="AJ25" s="159"/>
      <c r="AK25" s="159"/>
      <c r="AL25" s="159"/>
      <c r="AM25" s="159"/>
      <c r="AN25" s="159"/>
      <c r="AO25" s="159"/>
      <c r="AR25" s="12"/>
      <c r="BE25" s="158"/>
    </row>
    <row r="26" spans="1:71" s="21" customFormat="1" ht="25.9" customHeight="1" x14ac:dyDescent="0.2">
      <c r="A26" s="18"/>
      <c r="B26" s="19"/>
      <c r="C26" s="18"/>
      <c r="D26" s="160" t="s">
        <v>41</v>
      </c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161">
        <f>ROUND(AG94,2)</f>
        <v>0</v>
      </c>
      <c r="AL26" s="162"/>
      <c r="AM26" s="162"/>
      <c r="AN26" s="162"/>
      <c r="AO26" s="162"/>
      <c r="AP26" s="18"/>
      <c r="AQ26" s="18"/>
      <c r="AR26" s="19"/>
      <c r="BE26" s="158"/>
    </row>
    <row r="27" spans="1:71" s="21" customFormat="1" ht="6.95" customHeight="1" x14ac:dyDescent="0.2">
      <c r="A27" s="18"/>
      <c r="B27" s="19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9"/>
      <c r="BE27" s="158"/>
    </row>
    <row r="28" spans="1:71" s="21" customFormat="1" ht="12.75" x14ac:dyDescent="0.2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163" t="s">
        <v>42</v>
      </c>
      <c r="M28" s="163"/>
      <c r="N28" s="163"/>
      <c r="O28" s="163"/>
      <c r="P28" s="163"/>
      <c r="Q28" s="18"/>
      <c r="R28" s="18"/>
      <c r="S28" s="18"/>
      <c r="T28" s="18"/>
      <c r="U28" s="18"/>
      <c r="V28" s="18"/>
      <c r="W28" s="163" t="s">
        <v>43</v>
      </c>
      <c r="X28" s="163"/>
      <c r="Y28" s="163"/>
      <c r="Z28" s="163"/>
      <c r="AA28" s="163"/>
      <c r="AB28" s="163"/>
      <c r="AC28" s="163"/>
      <c r="AD28" s="163"/>
      <c r="AE28" s="163"/>
      <c r="AF28" s="18"/>
      <c r="AG28" s="18"/>
      <c r="AH28" s="18"/>
      <c r="AI28" s="18"/>
      <c r="AJ28" s="18"/>
      <c r="AK28" s="163" t="s">
        <v>44</v>
      </c>
      <c r="AL28" s="163"/>
      <c r="AM28" s="163"/>
      <c r="AN28" s="163"/>
      <c r="AO28" s="163"/>
      <c r="AP28" s="18"/>
      <c r="AQ28" s="18"/>
      <c r="AR28" s="19"/>
      <c r="BE28" s="158"/>
    </row>
    <row r="29" spans="1:71" s="164" customFormat="1" ht="14.45" customHeight="1" x14ac:dyDescent="0.2">
      <c r="B29" s="165"/>
      <c r="D29" s="15" t="s">
        <v>45</v>
      </c>
      <c r="F29" s="15" t="s">
        <v>46</v>
      </c>
      <c r="L29" s="166">
        <v>0.21</v>
      </c>
      <c r="M29" s="167"/>
      <c r="N29" s="167"/>
      <c r="O29" s="167"/>
      <c r="P29" s="167"/>
      <c r="W29" s="168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K29" s="168">
        <f>ROUND(AV94, 2)</f>
        <v>0</v>
      </c>
      <c r="AL29" s="167"/>
      <c r="AM29" s="167"/>
      <c r="AN29" s="167"/>
      <c r="AO29" s="167"/>
      <c r="AR29" s="165"/>
      <c r="BE29" s="169"/>
    </row>
    <row r="30" spans="1:71" s="164" customFormat="1" ht="14.45" customHeight="1" x14ac:dyDescent="0.2">
      <c r="B30" s="165"/>
      <c r="F30" s="15" t="s">
        <v>47</v>
      </c>
      <c r="L30" s="166">
        <v>0.15</v>
      </c>
      <c r="M30" s="167"/>
      <c r="N30" s="167"/>
      <c r="O30" s="167"/>
      <c r="P30" s="167"/>
      <c r="W30" s="168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8">
        <f>ROUND(AW94, 2)</f>
        <v>0</v>
      </c>
      <c r="AL30" s="167"/>
      <c r="AM30" s="167"/>
      <c r="AN30" s="167"/>
      <c r="AO30" s="167"/>
      <c r="AR30" s="165"/>
      <c r="BE30" s="169"/>
    </row>
    <row r="31" spans="1:71" s="164" customFormat="1" ht="14.45" hidden="1" customHeight="1" x14ac:dyDescent="0.2">
      <c r="B31" s="165"/>
      <c r="F31" s="15" t="s">
        <v>48</v>
      </c>
      <c r="L31" s="166">
        <v>0.21</v>
      </c>
      <c r="M31" s="167"/>
      <c r="N31" s="167"/>
      <c r="O31" s="167"/>
      <c r="P31" s="167"/>
      <c r="W31" s="168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8">
        <v>0</v>
      </c>
      <c r="AL31" s="167"/>
      <c r="AM31" s="167"/>
      <c r="AN31" s="167"/>
      <c r="AO31" s="167"/>
      <c r="AR31" s="165"/>
      <c r="BE31" s="169"/>
    </row>
    <row r="32" spans="1:71" s="164" customFormat="1" ht="14.45" hidden="1" customHeight="1" x14ac:dyDescent="0.2">
      <c r="B32" s="165"/>
      <c r="F32" s="15" t="s">
        <v>49</v>
      </c>
      <c r="L32" s="166">
        <v>0.15</v>
      </c>
      <c r="M32" s="167"/>
      <c r="N32" s="167"/>
      <c r="O32" s="167"/>
      <c r="P32" s="167"/>
      <c r="W32" s="168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8">
        <v>0</v>
      </c>
      <c r="AL32" s="167"/>
      <c r="AM32" s="167"/>
      <c r="AN32" s="167"/>
      <c r="AO32" s="167"/>
      <c r="AR32" s="165"/>
      <c r="BE32" s="169"/>
    </row>
    <row r="33" spans="1:57" s="164" customFormat="1" ht="14.45" hidden="1" customHeight="1" x14ac:dyDescent="0.2">
      <c r="B33" s="165"/>
      <c r="F33" s="15" t="s">
        <v>50</v>
      </c>
      <c r="L33" s="166">
        <v>0</v>
      </c>
      <c r="M33" s="167"/>
      <c r="N33" s="167"/>
      <c r="O33" s="167"/>
      <c r="P33" s="167"/>
      <c r="W33" s="168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8">
        <v>0</v>
      </c>
      <c r="AL33" s="167"/>
      <c r="AM33" s="167"/>
      <c r="AN33" s="167"/>
      <c r="AO33" s="167"/>
      <c r="AR33" s="165"/>
      <c r="BE33" s="169"/>
    </row>
    <row r="34" spans="1:57" s="21" customFormat="1" ht="6.95" customHeight="1" x14ac:dyDescent="0.2">
      <c r="A34" s="18"/>
      <c r="B34" s="1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9"/>
      <c r="BE34" s="158"/>
    </row>
    <row r="35" spans="1:57" s="21" customFormat="1" ht="25.9" customHeight="1" x14ac:dyDescent="0.2">
      <c r="A35" s="18"/>
      <c r="B35" s="19"/>
      <c r="C35" s="170"/>
      <c r="D35" s="171" t="s">
        <v>51</v>
      </c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3" t="s">
        <v>52</v>
      </c>
      <c r="U35" s="172"/>
      <c r="V35" s="172"/>
      <c r="W35" s="172"/>
      <c r="X35" s="174" t="s">
        <v>53</v>
      </c>
      <c r="Y35" s="175"/>
      <c r="Z35" s="175"/>
      <c r="AA35" s="175"/>
      <c r="AB35" s="175"/>
      <c r="AC35" s="172"/>
      <c r="AD35" s="172"/>
      <c r="AE35" s="172"/>
      <c r="AF35" s="172"/>
      <c r="AG35" s="172"/>
      <c r="AH35" s="172"/>
      <c r="AI35" s="172"/>
      <c r="AJ35" s="172"/>
      <c r="AK35" s="176">
        <f>SUM(AK26:AK33)</f>
        <v>0</v>
      </c>
      <c r="AL35" s="175"/>
      <c r="AM35" s="175"/>
      <c r="AN35" s="175"/>
      <c r="AO35" s="177"/>
      <c r="AP35" s="170"/>
      <c r="AQ35" s="170"/>
      <c r="AR35" s="19"/>
      <c r="BE35" s="18"/>
    </row>
    <row r="36" spans="1:57" s="21" customFormat="1" ht="6.95" customHeight="1" x14ac:dyDescent="0.2">
      <c r="A36" s="18"/>
      <c r="B36" s="19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9"/>
      <c r="BE36" s="18"/>
    </row>
    <row r="37" spans="1:57" s="21" customFormat="1" ht="14.45" customHeight="1" x14ac:dyDescent="0.2">
      <c r="A37" s="18"/>
      <c r="B37" s="19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9"/>
      <c r="BE37" s="18"/>
    </row>
    <row r="38" spans="1:57" ht="14.45" customHeight="1" x14ac:dyDescent="0.2">
      <c r="B38" s="12"/>
      <c r="AR38" s="12"/>
    </row>
    <row r="39" spans="1:57" ht="14.45" customHeight="1" x14ac:dyDescent="0.2">
      <c r="B39" s="12"/>
      <c r="AR39" s="12"/>
    </row>
    <row r="40" spans="1:57" ht="14.45" customHeight="1" x14ac:dyDescent="0.2">
      <c r="B40" s="12"/>
      <c r="AR40" s="12"/>
    </row>
    <row r="41" spans="1:57" ht="14.45" customHeight="1" x14ac:dyDescent="0.2">
      <c r="B41" s="12"/>
      <c r="AR41" s="12"/>
    </row>
    <row r="42" spans="1:57" ht="14.45" customHeight="1" x14ac:dyDescent="0.2">
      <c r="B42" s="12"/>
      <c r="AR42" s="12"/>
    </row>
    <row r="43" spans="1:57" ht="14.45" customHeight="1" x14ac:dyDescent="0.2">
      <c r="B43" s="12"/>
      <c r="AR43" s="12"/>
    </row>
    <row r="44" spans="1:57" ht="14.45" customHeight="1" x14ac:dyDescent="0.2">
      <c r="B44" s="12"/>
      <c r="AR44" s="12"/>
    </row>
    <row r="45" spans="1:57" ht="14.45" customHeight="1" x14ac:dyDescent="0.2">
      <c r="B45" s="12"/>
      <c r="AR45" s="12"/>
    </row>
    <row r="46" spans="1:57" ht="14.45" customHeight="1" x14ac:dyDescent="0.2">
      <c r="B46" s="12"/>
      <c r="AR46" s="12"/>
    </row>
    <row r="47" spans="1:57" ht="14.45" customHeight="1" x14ac:dyDescent="0.2">
      <c r="B47" s="12"/>
      <c r="AR47" s="12"/>
    </row>
    <row r="48" spans="1:57" ht="14.45" customHeight="1" x14ac:dyDescent="0.2">
      <c r="B48" s="12"/>
      <c r="AR48" s="12"/>
    </row>
    <row r="49" spans="1:57" s="21" customFormat="1" ht="14.45" customHeight="1" x14ac:dyDescent="0.2">
      <c r="B49" s="20"/>
      <c r="D49" s="48" t="s">
        <v>54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55</v>
      </c>
      <c r="AI49" s="49"/>
      <c r="AJ49" s="49"/>
      <c r="AK49" s="49"/>
      <c r="AL49" s="49"/>
      <c r="AM49" s="49"/>
      <c r="AN49" s="49"/>
      <c r="AO49" s="49"/>
      <c r="AR49" s="20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1" customFormat="1" ht="12.75" x14ac:dyDescent="0.2">
      <c r="A60" s="18"/>
      <c r="B60" s="19"/>
      <c r="C60" s="18"/>
      <c r="D60" s="50" t="s">
        <v>56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0" t="s">
        <v>57</v>
      </c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0" t="s">
        <v>56</v>
      </c>
      <c r="AI60" s="51"/>
      <c r="AJ60" s="51"/>
      <c r="AK60" s="51"/>
      <c r="AL60" s="51"/>
      <c r="AM60" s="50" t="s">
        <v>57</v>
      </c>
      <c r="AN60" s="51"/>
      <c r="AO60" s="51"/>
      <c r="AP60" s="18"/>
      <c r="AQ60" s="18"/>
      <c r="AR60" s="19"/>
      <c r="BE60" s="18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1" customFormat="1" ht="12.75" x14ac:dyDescent="0.2">
      <c r="A64" s="18"/>
      <c r="B64" s="19"/>
      <c r="C64" s="18"/>
      <c r="D64" s="48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48" t="s">
        <v>59</v>
      </c>
      <c r="AI64" s="54"/>
      <c r="AJ64" s="54"/>
      <c r="AK64" s="54"/>
      <c r="AL64" s="54"/>
      <c r="AM64" s="54"/>
      <c r="AN64" s="54"/>
      <c r="AO64" s="54"/>
      <c r="AP64" s="18"/>
      <c r="AQ64" s="18"/>
      <c r="AR64" s="19"/>
      <c r="BE64" s="18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1" customFormat="1" ht="12.75" x14ac:dyDescent="0.2">
      <c r="A75" s="18"/>
      <c r="B75" s="19"/>
      <c r="C75" s="18"/>
      <c r="D75" s="50" t="s">
        <v>56</v>
      </c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0" t="s">
        <v>57</v>
      </c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0" t="s">
        <v>56</v>
      </c>
      <c r="AI75" s="51"/>
      <c r="AJ75" s="51"/>
      <c r="AK75" s="51"/>
      <c r="AL75" s="51"/>
      <c r="AM75" s="50" t="s">
        <v>57</v>
      </c>
      <c r="AN75" s="51"/>
      <c r="AO75" s="51"/>
      <c r="AP75" s="18"/>
      <c r="AQ75" s="18"/>
      <c r="AR75" s="19"/>
      <c r="BE75" s="18"/>
    </row>
    <row r="76" spans="1:57" s="21" customFormat="1" x14ac:dyDescent="0.2">
      <c r="A76" s="18"/>
      <c r="B76" s="19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9"/>
      <c r="BE76" s="18"/>
    </row>
    <row r="77" spans="1:57" s="21" customFormat="1" ht="6.95" customHeight="1" x14ac:dyDescent="0.2">
      <c r="A77" s="1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19"/>
      <c r="BE77" s="18"/>
    </row>
    <row r="81" spans="1:91" s="21" customFormat="1" ht="6.95" customHeight="1" x14ac:dyDescent="0.2">
      <c r="A81" s="1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19"/>
      <c r="BE81" s="18"/>
    </row>
    <row r="82" spans="1:91" s="21" customFormat="1" ht="24.95" customHeight="1" x14ac:dyDescent="0.2">
      <c r="A82" s="18"/>
      <c r="B82" s="19"/>
      <c r="C82" s="13" t="s">
        <v>60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9"/>
      <c r="BE82" s="18"/>
    </row>
    <row r="83" spans="1:91" s="21" customFormat="1" ht="6.95" customHeight="1" x14ac:dyDescent="0.2">
      <c r="A83" s="18"/>
      <c r="B83" s="19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9"/>
      <c r="BE83" s="18"/>
    </row>
    <row r="84" spans="1:91" s="178" customFormat="1" ht="12" customHeight="1" x14ac:dyDescent="0.2">
      <c r="B84" s="179"/>
      <c r="C84" s="15" t="s">
        <v>13</v>
      </c>
      <c r="L84" s="178" t="str">
        <f>K5</f>
        <v>(H6)_2022_09_16</v>
      </c>
      <c r="AR84" s="179"/>
    </row>
    <row r="85" spans="1:91" s="180" customFormat="1" ht="36.950000000000003" customHeight="1" x14ac:dyDescent="0.2">
      <c r="B85" s="181"/>
      <c r="C85" s="182" t="s">
        <v>16</v>
      </c>
      <c r="L85" s="22" t="str">
        <f>K6</f>
        <v>VD Pardubice, oprava Gallových řetězů jezu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181"/>
    </row>
    <row r="86" spans="1:91" s="21" customFormat="1" ht="6.95" customHeight="1" x14ac:dyDescent="0.2">
      <c r="A86" s="18"/>
      <c r="B86" s="19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9"/>
      <c r="BE86" s="18"/>
    </row>
    <row r="87" spans="1:91" s="21" customFormat="1" ht="12" customHeight="1" x14ac:dyDescent="0.2">
      <c r="A87" s="18"/>
      <c r="B87" s="19"/>
      <c r="C87" s="15" t="s">
        <v>20</v>
      </c>
      <c r="D87" s="18"/>
      <c r="E87" s="18"/>
      <c r="F87" s="18"/>
      <c r="G87" s="18"/>
      <c r="H87" s="18"/>
      <c r="I87" s="18"/>
      <c r="J87" s="18"/>
      <c r="K87" s="18"/>
      <c r="L87" s="184" t="str">
        <f>IF(K8="","",K8)</f>
        <v>VD Pardubice, ř. km 967,423</v>
      </c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5" t="s">
        <v>22</v>
      </c>
      <c r="AJ87" s="18"/>
      <c r="AK87" s="18"/>
      <c r="AL87" s="18"/>
      <c r="AM87" s="185" t="str">
        <f>IF(AN8= "","",AN8)</f>
        <v>16. 9. 2022</v>
      </c>
      <c r="AN87" s="185"/>
      <c r="AO87" s="18"/>
      <c r="AP87" s="18"/>
      <c r="AQ87" s="18"/>
      <c r="AR87" s="19"/>
      <c r="BE87" s="18"/>
    </row>
    <row r="88" spans="1:91" s="21" customFormat="1" ht="6.95" customHeight="1" x14ac:dyDescent="0.2">
      <c r="A88" s="18"/>
      <c r="B88" s="19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9"/>
      <c r="BE88" s="18"/>
    </row>
    <row r="89" spans="1:91" s="21" customFormat="1" ht="25.7" customHeight="1" x14ac:dyDescent="0.2">
      <c r="A89" s="18"/>
      <c r="B89" s="19"/>
      <c r="C89" s="15" t="s">
        <v>24</v>
      </c>
      <c r="D89" s="18"/>
      <c r="E89" s="18"/>
      <c r="F89" s="18"/>
      <c r="G89" s="18"/>
      <c r="H89" s="18"/>
      <c r="I89" s="18"/>
      <c r="J89" s="18"/>
      <c r="K89" s="18"/>
      <c r="L89" s="178" t="str">
        <f>IF(E11= "","",E11)</f>
        <v>Povodí Labe, státní podnik, Hradec Králové</v>
      </c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5" t="s">
        <v>32</v>
      </c>
      <c r="AJ89" s="18"/>
      <c r="AK89" s="18"/>
      <c r="AL89" s="18"/>
      <c r="AM89" s="186" t="str">
        <f>IF(E17="","",E17)</f>
        <v>Ing. Pavel Hačecký, Pod Krocínkou 467/6, 190 00 Pr</v>
      </c>
      <c r="AN89" s="187"/>
      <c r="AO89" s="187"/>
      <c r="AP89" s="187"/>
      <c r="AQ89" s="18"/>
      <c r="AR89" s="19"/>
      <c r="AS89" s="188" t="s">
        <v>61</v>
      </c>
      <c r="AT89" s="189"/>
      <c r="AU89" s="86"/>
      <c r="AV89" s="86"/>
      <c r="AW89" s="86"/>
      <c r="AX89" s="86"/>
      <c r="AY89" s="86"/>
      <c r="AZ89" s="86"/>
      <c r="BA89" s="86"/>
      <c r="BB89" s="86"/>
      <c r="BC89" s="86"/>
      <c r="BD89" s="190"/>
      <c r="BE89" s="18"/>
    </row>
    <row r="90" spans="1:91" s="21" customFormat="1" ht="15.2" customHeight="1" x14ac:dyDescent="0.2">
      <c r="A90" s="18"/>
      <c r="B90" s="19"/>
      <c r="C90" s="15" t="s">
        <v>30</v>
      </c>
      <c r="D90" s="18"/>
      <c r="E90" s="18"/>
      <c r="F90" s="18"/>
      <c r="G90" s="18"/>
      <c r="H90" s="18"/>
      <c r="I90" s="18"/>
      <c r="J90" s="18"/>
      <c r="K90" s="18"/>
      <c r="L90" s="178" t="str">
        <f>IF(E14= "Vyplň údaj","",E14)</f>
        <v/>
      </c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5" t="s">
        <v>37</v>
      </c>
      <c r="AJ90" s="18"/>
      <c r="AK90" s="18"/>
      <c r="AL90" s="18"/>
      <c r="AM90" s="186" t="str">
        <f>IF(E20="","",E20)</f>
        <v xml:space="preserve"> </v>
      </c>
      <c r="AN90" s="187"/>
      <c r="AO90" s="187"/>
      <c r="AP90" s="187"/>
      <c r="AQ90" s="18"/>
      <c r="AR90" s="19"/>
      <c r="AS90" s="191"/>
      <c r="AT90" s="192"/>
      <c r="AU90" s="111"/>
      <c r="AV90" s="111"/>
      <c r="AW90" s="111"/>
      <c r="AX90" s="111"/>
      <c r="AY90" s="111"/>
      <c r="AZ90" s="111"/>
      <c r="BA90" s="111"/>
      <c r="BB90" s="111"/>
      <c r="BC90" s="111"/>
      <c r="BD90" s="120"/>
      <c r="BE90" s="18"/>
    </row>
    <row r="91" spans="1:91" s="21" customFormat="1" ht="10.9" customHeight="1" x14ac:dyDescent="0.2">
      <c r="A91" s="18"/>
      <c r="B91" s="19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9"/>
      <c r="AS91" s="191"/>
      <c r="AT91" s="192"/>
      <c r="AU91" s="111"/>
      <c r="AV91" s="111"/>
      <c r="AW91" s="111"/>
      <c r="AX91" s="111"/>
      <c r="AY91" s="111"/>
      <c r="AZ91" s="111"/>
      <c r="BA91" s="111"/>
      <c r="BB91" s="111"/>
      <c r="BC91" s="111"/>
      <c r="BD91" s="120"/>
      <c r="BE91" s="18"/>
    </row>
    <row r="92" spans="1:91" s="21" customFormat="1" ht="29.25" customHeight="1" x14ac:dyDescent="0.2">
      <c r="A92" s="18"/>
      <c r="B92" s="19"/>
      <c r="C92" s="193" t="s">
        <v>62</v>
      </c>
      <c r="D92" s="194"/>
      <c r="E92" s="194"/>
      <c r="F92" s="194"/>
      <c r="G92" s="194"/>
      <c r="H92" s="43"/>
      <c r="I92" s="195" t="s">
        <v>63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64</v>
      </c>
      <c r="AH92" s="194"/>
      <c r="AI92" s="194"/>
      <c r="AJ92" s="194"/>
      <c r="AK92" s="194"/>
      <c r="AL92" s="194"/>
      <c r="AM92" s="194"/>
      <c r="AN92" s="195" t="s">
        <v>65</v>
      </c>
      <c r="AO92" s="194"/>
      <c r="AP92" s="197"/>
      <c r="AQ92" s="198" t="s">
        <v>66</v>
      </c>
      <c r="AR92" s="19"/>
      <c r="AS92" s="79" t="s">
        <v>67</v>
      </c>
      <c r="AT92" s="80" t="s">
        <v>68</v>
      </c>
      <c r="AU92" s="80" t="s">
        <v>69</v>
      </c>
      <c r="AV92" s="80" t="s">
        <v>70</v>
      </c>
      <c r="AW92" s="80" t="s">
        <v>71</v>
      </c>
      <c r="AX92" s="80" t="s">
        <v>72</v>
      </c>
      <c r="AY92" s="80" t="s">
        <v>73</v>
      </c>
      <c r="AZ92" s="80" t="s">
        <v>74</v>
      </c>
      <c r="BA92" s="80" t="s">
        <v>75</v>
      </c>
      <c r="BB92" s="80" t="s">
        <v>76</v>
      </c>
      <c r="BC92" s="80" t="s">
        <v>77</v>
      </c>
      <c r="BD92" s="81" t="s">
        <v>78</v>
      </c>
      <c r="BE92" s="18"/>
    </row>
    <row r="93" spans="1:91" s="21" customFormat="1" ht="10.9" customHeight="1" x14ac:dyDescent="0.2">
      <c r="A93" s="18"/>
      <c r="B93" s="19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9"/>
      <c r="AS93" s="85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199"/>
      <c r="BE93" s="18"/>
    </row>
    <row r="94" spans="1:91" s="200" customFormat="1" ht="32.450000000000003" customHeight="1" x14ac:dyDescent="0.2">
      <c r="B94" s="201"/>
      <c r="C94" s="83" t="s">
        <v>79</v>
      </c>
      <c r="D94" s="202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  <c r="AF94" s="202"/>
      <c r="AG94" s="203">
        <f>ROUND(SUM(AG95:AG98),2)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205" t="s">
        <v>1</v>
      </c>
      <c r="AR94" s="201"/>
      <c r="AS94" s="206">
        <f>ROUND(SUM(AS95:AS98),2)</f>
        <v>0</v>
      </c>
      <c r="AT94" s="207">
        <f>ROUND(SUM(AV94:AW94),2)</f>
        <v>0</v>
      </c>
      <c r="AU94" s="208">
        <f>ROUND(SUM(AU95:AU98),5)</f>
        <v>0</v>
      </c>
      <c r="AV94" s="207">
        <f>ROUND(AZ94*L29,2)</f>
        <v>0</v>
      </c>
      <c r="AW94" s="207">
        <f>ROUND(BA94*L30,2)</f>
        <v>0</v>
      </c>
      <c r="AX94" s="207">
        <f>ROUND(BB94*L29,2)</f>
        <v>0</v>
      </c>
      <c r="AY94" s="207">
        <f>ROUND(BC94*L30,2)</f>
        <v>0</v>
      </c>
      <c r="AZ94" s="207">
        <f>ROUND(SUM(AZ95:AZ98),2)</f>
        <v>0</v>
      </c>
      <c r="BA94" s="207">
        <f>ROUND(SUM(BA95:BA98),2)</f>
        <v>0</v>
      </c>
      <c r="BB94" s="207">
        <f>ROUND(SUM(BB95:BB98),2)</f>
        <v>0</v>
      </c>
      <c r="BC94" s="207">
        <f>ROUND(SUM(BC95:BC98),2)</f>
        <v>0</v>
      </c>
      <c r="BD94" s="209">
        <f>ROUND(SUM(BD95:BD98),2)</f>
        <v>0</v>
      </c>
      <c r="BS94" s="210" t="s">
        <v>80</v>
      </c>
      <c r="BT94" s="210" t="s">
        <v>81</v>
      </c>
      <c r="BU94" s="211" t="s">
        <v>82</v>
      </c>
      <c r="BV94" s="210" t="s">
        <v>83</v>
      </c>
      <c r="BW94" s="210" t="s">
        <v>4</v>
      </c>
      <c r="BX94" s="210" t="s">
        <v>84</v>
      </c>
      <c r="CL94" s="210" t="s">
        <v>1</v>
      </c>
    </row>
    <row r="95" spans="1:91" s="224" customFormat="1" ht="16.5" customHeight="1" x14ac:dyDescent="0.2">
      <c r="A95" s="212" t="s">
        <v>85</v>
      </c>
      <c r="B95" s="213"/>
      <c r="C95" s="214"/>
      <c r="D95" s="215" t="s">
        <v>86</v>
      </c>
      <c r="E95" s="215"/>
      <c r="F95" s="215"/>
      <c r="G95" s="215"/>
      <c r="H95" s="215"/>
      <c r="I95" s="216"/>
      <c r="J95" s="215" t="s">
        <v>87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7">
        <f>'01 - Oprava Gallových řet...'!J30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219" t="s">
        <v>88</v>
      </c>
      <c r="AR95" s="213"/>
      <c r="AS95" s="220">
        <v>0</v>
      </c>
      <c r="AT95" s="221">
        <f>ROUND(SUM(AV95:AW95),2)</f>
        <v>0</v>
      </c>
      <c r="AU95" s="222">
        <f>'01 - Oprava Gallových řet...'!P130</f>
        <v>0</v>
      </c>
      <c r="AV95" s="221">
        <f>'01 - Oprava Gallových řet...'!J33</f>
        <v>0</v>
      </c>
      <c r="AW95" s="221">
        <f>'01 - Oprava Gallových řet...'!J34</f>
        <v>0</v>
      </c>
      <c r="AX95" s="221">
        <f>'01 - Oprava Gallových řet...'!J35</f>
        <v>0</v>
      </c>
      <c r="AY95" s="221">
        <f>'01 - Oprava Gallových řet...'!J36</f>
        <v>0</v>
      </c>
      <c r="AZ95" s="221">
        <f>'01 - Oprava Gallových řet...'!F33</f>
        <v>0</v>
      </c>
      <c r="BA95" s="221">
        <f>'01 - Oprava Gallových řet...'!F34</f>
        <v>0</v>
      </c>
      <c r="BB95" s="221">
        <f>'01 - Oprava Gallových řet...'!F35</f>
        <v>0</v>
      </c>
      <c r="BC95" s="221">
        <f>'01 - Oprava Gallových řet...'!F36</f>
        <v>0</v>
      </c>
      <c r="BD95" s="223">
        <f>'01 - Oprava Gallových řet...'!F37</f>
        <v>0</v>
      </c>
      <c r="BT95" s="225" t="s">
        <v>89</v>
      </c>
      <c r="BV95" s="225" t="s">
        <v>83</v>
      </c>
      <c r="BW95" s="225" t="s">
        <v>90</v>
      </c>
      <c r="BX95" s="225" t="s">
        <v>4</v>
      </c>
      <c r="CL95" s="225" t="s">
        <v>1</v>
      </c>
      <c r="CM95" s="225" t="s">
        <v>91</v>
      </c>
    </row>
    <row r="96" spans="1:91" s="224" customFormat="1" ht="16.5" customHeight="1" x14ac:dyDescent="0.2">
      <c r="A96" s="212" t="s">
        <v>85</v>
      </c>
      <c r="B96" s="213"/>
      <c r="C96" s="214"/>
      <c r="D96" s="215" t="s">
        <v>92</v>
      </c>
      <c r="E96" s="215"/>
      <c r="F96" s="215"/>
      <c r="G96" s="215"/>
      <c r="H96" s="215"/>
      <c r="I96" s="216"/>
      <c r="J96" s="215" t="s">
        <v>93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7">
        <f>'02 - Oprava Gallových řet...'!J30</f>
        <v>0</v>
      </c>
      <c r="AH96" s="218"/>
      <c r="AI96" s="218"/>
      <c r="AJ96" s="218"/>
      <c r="AK96" s="218"/>
      <c r="AL96" s="218"/>
      <c r="AM96" s="218"/>
      <c r="AN96" s="217">
        <f>SUM(AG96,AT96)</f>
        <v>0</v>
      </c>
      <c r="AO96" s="218"/>
      <c r="AP96" s="218"/>
      <c r="AQ96" s="219" t="s">
        <v>88</v>
      </c>
      <c r="AR96" s="213"/>
      <c r="AS96" s="220">
        <v>0</v>
      </c>
      <c r="AT96" s="221">
        <f>ROUND(SUM(AV96:AW96),2)</f>
        <v>0</v>
      </c>
      <c r="AU96" s="222">
        <f>'02 - Oprava Gallových řet...'!P130</f>
        <v>0</v>
      </c>
      <c r="AV96" s="221">
        <f>'02 - Oprava Gallových řet...'!J33</f>
        <v>0</v>
      </c>
      <c r="AW96" s="221">
        <f>'02 - Oprava Gallových řet...'!J34</f>
        <v>0</v>
      </c>
      <c r="AX96" s="221">
        <f>'02 - Oprava Gallových řet...'!J35</f>
        <v>0</v>
      </c>
      <c r="AY96" s="221">
        <f>'02 - Oprava Gallových řet...'!J36</f>
        <v>0</v>
      </c>
      <c r="AZ96" s="221">
        <f>'02 - Oprava Gallových řet...'!F33</f>
        <v>0</v>
      </c>
      <c r="BA96" s="221">
        <f>'02 - Oprava Gallových řet...'!F34</f>
        <v>0</v>
      </c>
      <c r="BB96" s="221">
        <f>'02 - Oprava Gallových řet...'!F35</f>
        <v>0</v>
      </c>
      <c r="BC96" s="221">
        <f>'02 - Oprava Gallových řet...'!F36</f>
        <v>0</v>
      </c>
      <c r="BD96" s="223">
        <f>'02 - Oprava Gallových řet...'!F37</f>
        <v>0</v>
      </c>
      <c r="BT96" s="225" t="s">
        <v>89</v>
      </c>
      <c r="BV96" s="225" t="s">
        <v>83</v>
      </c>
      <c r="BW96" s="225" t="s">
        <v>94</v>
      </c>
      <c r="BX96" s="225" t="s">
        <v>4</v>
      </c>
      <c r="CL96" s="225" t="s">
        <v>1</v>
      </c>
      <c r="CM96" s="225" t="s">
        <v>91</v>
      </c>
    </row>
    <row r="97" spans="1:91" s="224" customFormat="1" ht="16.5" customHeight="1" x14ac:dyDescent="0.2">
      <c r="A97" s="212" t="s">
        <v>85</v>
      </c>
      <c r="B97" s="213"/>
      <c r="C97" s="214"/>
      <c r="D97" s="215" t="s">
        <v>95</v>
      </c>
      <c r="E97" s="215"/>
      <c r="F97" s="215"/>
      <c r="G97" s="215"/>
      <c r="H97" s="215"/>
      <c r="I97" s="216"/>
      <c r="J97" s="215" t="s">
        <v>96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7">
        <f>'03 - Oprava Gallových řet...'!J30</f>
        <v>0</v>
      </c>
      <c r="AH97" s="218"/>
      <c r="AI97" s="218"/>
      <c r="AJ97" s="218"/>
      <c r="AK97" s="218"/>
      <c r="AL97" s="218"/>
      <c r="AM97" s="218"/>
      <c r="AN97" s="217">
        <f>SUM(AG97,AT97)</f>
        <v>0</v>
      </c>
      <c r="AO97" s="218"/>
      <c r="AP97" s="218"/>
      <c r="AQ97" s="219" t="s">
        <v>88</v>
      </c>
      <c r="AR97" s="213"/>
      <c r="AS97" s="220">
        <v>0</v>
      </c>
      <c r="AT97" s="221">
        <f>ROUND(SUM(AV97:AW97),2)</f>
        <v>0</v>
      </c>
      <c r="AU97" s="222">
        <f>'03 - Oprava Gallových řet...'!P130</f>
        <v>0</v>
      </c>
      <c r="AV97" s="221">
        <f>'03 - Oprava Gallových řet...'!J33</f>
        <v>0</v>
      </c>
      <c r="AW97" s="221">
        <f>'03 - Oprava Gallových řet...'!J34</f>
        <v>0</v>
      </c>
      <c r="AX97" s="221">
        <f>'03 - Oprava Gallových řet...'!J35</f>
        <v>0</v>
      </c>
      <c r="AY97" s="221">
        <f>'03 - Oprava Gallových řet...'!J36</f>
        <v>0</v>
      </c>
      <c r="AZ97" s="221">
        <f>'03 - Oprava Gallových řet...'!F33</f>
        <v>0</v>
      </c>
      <c r="BA97" s="221">
        <f>'03 - Oprava Gallových řet...'!F34</f>
        <v>0</v>
      </c>
      <c r="BB97" s="221">
        <f>'03 - Oprava Gallových řet...'!F35</f>
        <v>0</v>
      </c>
      <c r="BC97" s="221">
        <f>'03 - Oprava Gallových řet...'!F36</f>
        <v>0</v>
      </c>
      <c r="BD97" s="223">
        <f>'03 - Oprava Gallových řet...'!F37</f>
        <v>0</v>
      </c>
      <c r="BT97" s="225" t="s">
        <v>89</v>
      </c>
      <c r="BV97" s="225" t="s">
        <v>83</v>
      </c>
      <c r="BW97" s="225" t="s">
        <v>97</v>
      </c>
      <c r="BX97" s="225" t="s">
        <v>4</v>
      </c>
      <c r="CL97" s="225" t="s">
        <v>1</v>
      </c>
      <c r="CM97" s="225" t="s">
        <v>91</v>
      </c>
    </row>
    <row r="98" spans="1:91" s="224" customFormat="1" ht="16.5" customHeight="1" x14ac:dyDescent="0.2">
      <c r="A98" s="212" t="s">
        <v>85</v>
      </c>
      <c r="B98" s="213"/>
      <c r="C98" s="214"/>
      <c r="D98" s="215" t="s">
        <v>98</v>
      </c>
      <c r="E98" s="215"/>
      <c r="F98" s="215"/>
      <c r="G98" s="215"/>
      <c r="H98" s="215"/>
      <c r="I98" s="216"/>
      <c r="J98" s="215" t="s">
        <v>99</v>
      </c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7">
        <f>'04 - Vedlejší a ostatní n...'!J30</f>
        <v>0</v>
      </c>
      <c r="AH98" s="218"/>
      <c r="AI98" s="218"/>
      <c r="AJ98" s="218"/>
      <c r="AK98" s="218"/>
      <c r="AL98" s="218"/>
      <c r="AM98" s="218"/>
      <c r="AN98" s="217">
        <f>SUM(AG98,AT98)</f>
        <v>0</v>
      </c>
      <c r="AO98" s="218"/>
      <c r="AP98" s="218"/>
      <c r="AQ98" s="219" t="s">
        <v>100</v>
      </c>
      <c r="AR98" s="213"/>
      <c r="AS98" s="226">
        <v>0</v>
      </c>
      <c r="AT98" s="227">
        <f>ROUND(SUM(AV98:AW98),2)</f>
        <v>0</v>
      </c>
      <c r="AU98" s="228">
        <f>'04 - Vedlejší a ostatní n...'!P121</f>
        <v>0</v>
      </c>
      <c r="AV98" s="227">
        <f>'04 - Vedlejší a ostatní n...'!J33</f>
        <v>0</v>
      </c>
      <c r="AW98" s="227">
        <f>'04 - Vedlejší a ostatní n...'!J34</f>
        <v>0</v>
      </c>
      <c r="AX98" s="227">
        <f>'04 - Vedlejší a ostatní n...'!J35</f>
        <v>0</v>
      </c>
      <c r="AY98" s="227">
        <f>'04 - Vedlejší a ostatní n...'!J36</f>
        <v>0</v>
      </c>
      <c r="AZ98" s="227">
        <f>'04 - Vedlejší a ostatní n...'!F33</f>
        <v>0</v>
      </c>
      <c r="BA98" s="227">
        <f>'04 - Vedlejší a ostatní n...'!F34</f>
        <v>0</v>
      </c>
      <c r="BB98" s="227">
        <f>'04 - Vedlejší a ostatní n...'!F35</f>
        <v>0</v>
      </c>
      <c r="BC98" s="227">
        <f>'04 - Vedlejší a ostatní n...'!F36</f>
        <v>0</v>
      </c>
      <c r="BD98" s="229">
        <f>'04 - Vedlejší a ostatní n...'!F37</f>
        <v>0</v>
      </c>
      <c r="BT98" s="225" t="s">
        <v>89</v>
      </c>
      <c r="BV98" s="225" t="s">
        <v>83</v>
      </c>
      <c r="BW98" s="225" t="s">
        <v>101</v>
      </c>
      <c r="BX98" s="225" t="s">
        <v>4</v>
      </c>
      <c r="CL98" s="225" t="s">
        <v>1</v>
      </c>
      <c r="CM98" s="225" t="s">
        <v>91</v>
      </c>
    </row>
    <row r="99" spans="1:91" s="21" customFormat="1" ht="30" customHeight="1" x14ac:dyDescent="0.2">
      <c r="A99" s="18"/>
      <c r="B99" s="19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9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</row>
    <row r="100" spans="1:91" s="21" customFormat="1" ht="6.95" customHeight="1" x14ac:dyDescent="0.2">
      <c r="A100" s="18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19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</sheetData>
  <sheetProtection algorithmName="SHA-512" hashValue="dKLAaicV6D7z6WhhTxWsb45OYw+5oquemdUbL7WZvAHAWreF3gNsu3ljl+ldjHhFQQStGeRK7CD+Ez92aAaPWg==" saltValue="3WNDovrquC44rrNBf/GPDw==" spinCount="100000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Oprava Gallových řet...'!C2" display="/"/>
    <hyperlink ref="A96" location="'02 - Oprava Gallových řet...'!C2" display="/"/>
    <hyperlink ref="A97" location="'03 - Oprava Gallových řet...'!C2" display="/"/>
    <hyperlink ref="A98" location="'04 - Vedlejší a ostatní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workbookViewId="0">
      <selection activeCell="A2" sqref="A2"/>
    </sheetView>
  </sheetViews>
  <sheetFormatPr defaultRowHeight="11.25" x14ac:dyDescent="0.2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4" style="6" customWidth="1"/>
    <col min="9" max="9" width="15.83203125" style="6" customWidth="1"/>
    <col min="10" max="11" width="22.332031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 x14ac:dyDescent="0.2">
      <c r="L2" s="7" t="s">
        <v>5</v>
      </c>
      <c r="M2" s="8"/>
      <c r="N2" s="8"/>
      <c r="O2" s="8"/>
      <c r="P2" s="8"/>
      <c r="Q2" s="8"/>
      <c r="R2" s="8"/>
      <c r="S2" s="8"/>
      <c r="T2" s="8"/>
      <c r="U2" s="8"/>
      <c r="V2" s="8"/>
      <c r="AT2" s="9" t="s">
        <v>90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91</v>
      </c>
    </row>
    <row r="4" spans="1:46" ht="24.95" customHeight="1" x14ac:dyDescent="0.2">
      <c r="B4" s="12"/>
      <c r="D4" s="13" t="s">
        <v>102</v>
      </c>
      <c r="L4" s="12"/>
      <c r="M4" s="14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5" t="s">
        <v>16</v>
      </c>
      <c r="L6" s="12"/>
    </row>
    <row r="7" spans="1:46" ht="16.5" customHeight="1" x14ac:dyDescent="0.2">
      <c r="B7" s="12"/>
      <c r="E7" s="16" t="str">
        <f>'Rekapitulace stavby'!K6</f>
        <v>VD Pardubice, oprava Gallových řetězů jezu</v>
      </c>
      <c r="F7" s="17"/>
      <c r="G7" s="17"/>
      <c r="H7" s="17"/>
      <c r="L7" s="12"/>
    </row>
    <row r="8" spans="1:46" s="21" customFormat="1" ht="12" customHeight="1" x14ac:dyDescent="0.2">
      <c r="A8" s="18"/>
      <c r="B8" s="19"/>
      <c r="C8" s="18"/>
      <c r="D8" s="15" t="s">
        <v>103</v>
      </c>
      <c r="E8" s="18"/>
      <c r="F8" s="18"/>
      <c r="G8" s="18"/>
      <c r="H8" s="18"/>
      <c r="I8" s="18"/>
      <c r="J8" s="18"/>
      <c r="K8" s="18"/>
      <c r="L8" s="20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1" customFormat="1" ht="16.5" customHeight="1" x14ac:dyDescent="0.2">
      <c r="A9" s="18"/>
      <c r="B9" s="19"/>
      <c r="C9" s="18"/>
      <c r="D9" s="18"/>
      <c r="E9" s="22" t="s">
        <v>104</v>
      </c>
      <c r="F9" s="23"/>
      <c r="G9" s="23"/>
      <c r="H9" s="23"/>
      <c r="I9" s="18"/>
      <c r="J9" s="18"/>
      <c r="K9" s="18"/>
      <c r="L9" s="20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1" customFormat="1" x14ac:dyDescent="0.2">
      <c r="A10" s="18"/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20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1" customFormat="1" ht="12" customHeight="1" x14ac:dyDescent="0.2">
      <c r="A11" s="18"/>
      <c r="B11" s="19"/>
      <c r="C11" s="18"/>
      <c r="D11" s="15" t="s">
        <v>18</v>
      </c>
      <c r="E11" s="18"/>
      <c r="F11" s="24" t="s">
        <v>1</v>
      </c>
      <c r="G11" s="18"/>
      <c r="H11" s="18"/>
      <c r="I11" s="15" t="s">
        <v>19</v>
      </c>
      <c r="J11" s="24" t="s">
        <v>1</v>
      </c>
      <c r="K11" s="18"/>
      <c r="L11" s="20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1" customFormat="1" ht="12" customHeight="1" x14ac:dyDescent="0.2">
      <c r="A12" s="18"/>
      <c r="B12" s="19"/>
      <c r="C12" s="18"/>
      <c r="D12" s="15" t="s">
        <v>20</v>
      </c>
      <c r="E12" s="18"/>
      <c r="F12" s="24" t="s">
        <v>21</v>
      </c>
      <c r="G12" s="18"/>
      <c r="H12" s="18"/>
      <c r="I12" s="15" t="s">
        <v>22</v>
      </c>
      <c r="J12" s="25" t="str">
        <f>'Rekapitulace stavby'!AN8</f>
        <v>16. 9. 2022</v>
      </c>
      <c r="K12" s="18"/>
      <c r="L12" s="20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1" customFormat="1" ht="10.9" customHeight="1" x14ac:dyDescent="0.2">
      <c r="A13" s="18"/>
      <c r="B13" s="19"/>
      <c r="C13" s="18"/>
      <c r="D13" s="18"/>
      <c r="E13" s="18"/>
      <c r="F13" s="18"/>
      <c r="G13" s="18"/>
      <c r="H13" s="18"/>
      <c r="I13" s="18"/>
      <c r="J13" s="18"/>
      <c r="K13" s="18"/>
      <c r="L13" s="20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1" customFormat="1" ht="12" customHeight="1" x14ac:dyDescent="0.2">
      <c r="A14" s="18"/>
      <c r="B14" s="19"/>
      <c r="C14" s="18"/>
      <c r="D14" s="15" t="s">
        <v>24</v>
      </c>
      <c r="E14" s="18"/>
      <c r="F14" s="18"/>
      <c r="G14" s="18"/>
      <c r="H14" s="18"/>
      <c r="I14" s="15" t="s">
        <v>25</v>
      </c>
      <c r="J14" s="24" t="s">
        <v>26</v>
      </c>
      <c r="K14" s="18"/>
      <c r="L14" s="20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1" customFormat="1" ht="18" customHeight="1" x14ac:dyDescent="0.2">
      <c r="A15" s="18"/>
      <c r="B15" s="19"/>
      <c r="C15" s="18"/>
      <c r="D15" s="18"/>
      <c r="E15" s="24" t="s">
        <v>27</v>
      </c>
      <c r="F15" s="18"/>
      <c r="G15" s="18"/>
      <c r="H15" s="18"/>
      <c r="I15" s="15" t="s">
        <v>28</v>
      </c>
      <c r="J15" s="24" t="s">
        <v>29</v>
      </c>
      <c r="K15" s="18"/>
      <c r="L15" s="20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1" customFormat="1" ht="6.95" customHeight="1" x14ac:dyDescent="0.2">
      <c r="A16" s="18"/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20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1" customFormat="1" ht="12" customHeight="1" x14ac:dyDescent="0.2">
      <c r="A17" s="18"/>
      <c r="B17" s="19"/>
      <c r="C17" s="18"/>
      <c r="D17" s="15" t="s">
        <v>30</v>
      </c>
      <c r="E17" s="18"/>
      <c r="F17" s="18"/>
      <c r="G17" s="18"/>
      <c r="H17" s="18"/>
      <c r="I17" s="15" t="s">
        <v>25</v>
      </c>
      <c r="J17" s="26" t="str">
        <f>'Rekapitulace stavby'!AN13</f>
        <v>Vyplň údaj</v>
      </c>
      <c r="K17" s="18"/>
      <c r="L17" s="20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1" customFormat="1" ht="18" customHeight="1" x14ac:dyDescent="0.2">
      <c r="A18" s="18"/>
      <c r="B18" s="19"/>
      <c r="C18" s="18"/>
      <c r="D18" s="18"/>
      <c r="E18" s="27" t="str">
        <f>'Rekapitulace stavby'!E14</f>
        <v>Vyplň údaj</v>
      </c>
      <c r="F18" s="28"/>
      <c r="G18" s="28"/>
      <c r="H18" s="28"/>
      <c r="I18" s="15" t="s">
        <v>28</v>
      </c>
      <c r="J18" s="26" t="str">
        <f>'Rekapitulace stavby'!AN14</f>
        <v>Vyplň údaj</v>
      </c>
      <c r="K18" s="18"/>
      <c r="L18" s="20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1" customFormat="1" ht="6.95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20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1" customFormat="1" ht="12" customHeight="1" x14ac:dyDescent="0.2">
      <c r="A20" s="18"/>
      <c r="B20" s="19"/>
      <c r="C20" s="18"/>
      <c r="D20" s="15" t="s">
        <v>32</v>
      </c>
      <c r="E20" s="18"/>
      <c r="F20" s="18"/>
      <c r="G20" s="18"/>
      <c r="H20" s="18"/>
      <c r="I20" s="15" t="s">
        <v>25</v>
      </c>
      <c r="J20" s="24" t="s">
        <v>33</v>
      </c>
      <c r="K20" s="18"/>
      <c r="L20" s="20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1" customFormat="1" ht="18" customHeight="1" x14ac:dyDescent="0.2">
      <c r="A21" s="18"/>
      <c r="B21" s="19"/>
      <c r="C21" s="18"/>
      <c r="D21" s="18"/>
      <c r="E21" s="24" t="s">
        <v>34</v>
      </c>
      <c r="F21" s="18"/>
      <c r="G21" s="18"/>
      <c r="H21" s="18"/>
      <c r="I21" s="15" t="s">
        <v>28</v>
      </c>
      <c r="J21" s="24" t="s">
        <v>35</v>
      </c>
      <c r="K21" s="18"/>
      <c r="L21" s="20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1" customFormat="1" ht="6.95" customHeight="1" x14ac:dyDescent="0.2">
      <c r="A22" s="18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20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1" customFormat="1" ht="12" customHeight="1" x14ac:dyDescent="0.2">
      <c r="A23" s="18"/>
      <c r="B23" s="19"/>
      <c r="C23" s="18"/>
      <c r="D23" s="15" t="s">
        <v>37</v>
      </c>
      <c r="E23" s="18"/>
      <c r="F23" s="18"/>
      <c r="G23" s="18"/>
      <c r="H23" s="18"/>
      <c r="I23" s="15" t="s">
        <v>25</v>
      </c>
      <c r="J23" s="24" t="str">
        <f>IF('Rekapitulace stavby'!AN19="","",'Rekapitulace stavby'!AN19)</f>
        <v/>
      </c>
      <c r="K23" s="18"/>
      <c r="L23" s="20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1" customFormat="1" ht="18" customHeight="1" x14ac:dyDescent="0.2">
      <c r="A24" s="18"/>
      <c r="B24" s="19"/>
      <c r="C24" s="18"/>
      <c r="D24" s="18"/>
      <c r="E24" s="24" t="str">
        <f>IF('Rekapitulace stavby'!E20="","",'Rekapitulace stavby'!E20)</f>
        <v xml:space="preserve"> </v>
      </c>
      <c r="F24" s="18"/>
      <c r="G24" s="18"/>
      <c r="H24" s="18"/>
      <c r="I24" s="15" t="s">
        <v>28</v>
      </c>
      <c r="J24" s="24" t="str">
        <f>IF('Rekapitulace stavby'!AN20="","",'Rekapitulace stavby'!AN20)</f>
        <v/>
      </c>
      <c r="K24" s="18"/>
      <c r="L24" s="20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1" customFormat="1" ht="6.95" customHeight="1" x14ac:dyDescent="0.2">
      <c r="A25" s="18"/>
      <c r="B25" s="19"/>
      <c r="C25" s="18"/>
      <c r="D25" s="18"/>
      <c r="E25" s="18"/>
      <c r="F25" s="18"/>
      <c r="G25" s="18"/>
      <c r="H25" s="18"/>
      <c r="I25" s="18"/>
      <c r="J25" s="18"/>
      <c r="K25" s="18"/>
      <c r="L25" s="20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1" customFormat="1" ht="12" customHeight="1" x14ac:dyDescent="0.2">
      <c r="A26" s="18"/>
      <c r="B26" s="19"/>
      <c r="C26" s="18"/>
      <c r="D26" s="15" t="s">
        <v>39</v>
      </c>
      <c r="E26" s="18"/>
      <c r="F26" s="18"/>
      <c r="G26" s="18"/>
      <c r="H26" s="18"/>
      <c r="I26" s="18"/>
      <c r="J26" s="18"/>
      <c r="K26" s="18"/>
      <c r="L26" s="20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3" customFormat="1" ht="16.5" customHeight="1" x14ac:dyDescent="0.2">
      <c r="A27" s="29"/>
      <c r="B27" s="30"/>
      <c r="C27" s="29"/>
      <c r="D27" s="29"/>
      <c r="E27" s="31" t="s">
        <v>1</v>
      </c>
      <c r="F27" s="31"/>
      <c r="G27" s="31"/>
      <c r="H27" s="31"/>
      <c r="I27" s="29"/>
      <c r="J27" s="29"/>
      <c r="K27" s="29"/>
      <c r="L27" s="3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1" customFormat="1" ht="6.95" customHeight="1" x14ac:dyDescent="0.2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20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1" customFormat="1" ht="6.95" customHeight="1" x14ac:dyDescent="0.2">
      <c r="A29" s="18"/>
      <c r="B29" s="19"/>
      <c r="C29" s="18"/>
      <c r="D29" s="34"/>
      <c r="E29" s="34"/>
      <c r="F29" s="34"/>
      <c r="G29" s="34"/>
      <c r="H29" s="34"/>
      <c r="I29" s="34"/>
      <c r="J29" s="34"/>
      <c r="K29" s="34"/>
      <c r="L29" s="20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1" customFormat="1" ht="25.35" customHeight="1" x14ac:dyDescent="0.2">
      <c r="A30" s="18"/>
      <c r="B30" s="19"/>
      <c r="C30" s="18"/>
      <c r="D30" s="35" t="s">
        <v>41</v>
      </c>
      <c r="E30" s="18"/>
      <c r="F30" s="18"/>
      <c r="G30" s="18"/>
      <c r="H30" s="18"/>
      <c r="I30" s="18"/>
      <c r="J30" s="36">
        <f>ROUND(J130, 2)</f>
        <v>0</v>
      </c>
      <c r="K30" s="18"/>
      <c r="L30" s="20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1" customFormat="1" ht="6.95" customHeight="1" x14ac:dyDescent="0.2">
      <c r="A31" s="18"/>
      <c r="B31" s="19"/>
      <c r="C31" s="18"/>
      <c r="D31" s="34"/>
      <c r="E31" s="34"/>
      <c r="F31" s="34"/>
      <c r="G31" s="34"/>
      <c r="H31" s="34"/>
      <c r="I31" s="34"/>
      <c r="J31" s="34"/>
      <c r="K31" s="34"/>
      <c r="L31" s="20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1" customFormat="1" ht="14.45" customHeight="1" x14ac:dyDescent="0.2">
      <c r="A32" s="18"/>
      <c r="B32" s="19"/>
      <c r="C32" s="18"/>
      <c r="D32" s="18"/>
      <c r="E32" s="18"/>
      <c r="F32" s="37" t="s">
        <v>43</v>
      </c>
      <c r="G32" s="18"/>
      <c r="H32" s="18"/>
      <c r="I32" s="37" t="s">
        <v>42</v>
      </c>
      <c r="J32" s="37" t="s">
        <v>44</v>
      </c>
      <c r="K32" s="18"/>
      <c r="L32" s="20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1" customFormat="1" ht="14.45" customHeight="1" x14ac:dyDescent="0.2">
      <c r="A33" s="18"/>
      <c r="B33" s="19"/>
      <c r="C33" s="18"/>
      <c r="D33" s="38" t="s">
        <v>45</v>
      </c>
      <c r="E33" s="15" t="s">
        <v>46</v>
      </c>
      <c r="F33" s="39">
        <f>ROUND((SUM(BE130:BE289)),  2)</f>
        <v>0</v>
      </c>
      <c r="G33" s="18"/>
      <c r="H33" s="18"/>
      <c r="I33" s="40">
        <v>0.21</v>
      </c>
      <c r="J33" s="39">
        <f>ROUND(((SUM(BE130:BE289))*I33),  2)</f>
        <v>0</v>
      </c>
      <c r="K33" s="18"/>
      <c r="L33" s="20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1" customFormat="1" ht="14.45" customHeight="1" x14ac:dyDescent="0.2">
      <c r="A34" s="18"/>
      <c r="B34" s="19"/>
      <c r="C34" s="18"/>
      <c r="D34" s="18"/>
      <c r="E34" s="15" t="s">
        <v>47</v>
      </c>
      <c r="F34" s="39">
        <f>ROUND((SUM(BF130:BF289)),  2)</f>
        <v>0</v>
      </c>
      <c r="G34" s="18"/>
      <c r="H34" s="18"/>
      <c r="I34" s="40">
        <v>0.15</v>
      </c>
      <c r="J34" s="39">
        <f>ROUND(((SUM(BF130:BF289))*I34),  2)</f>
        <v>0</v>
      </c>
      <c r="K34" s="18"/>
      <c r="L34" s="20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1" customFormat="1" ht="14.45" hidden="1" customHeight="1" x14ac:dyDescent="0.2">
      <c r="A35" s="18"/>
      <c r="B35" s="19"/>
      <c r="C35" s="18"/>
      <c r="D35" s="18"/>
      <c r="E35" s="15" t="s">
        <v>48</v>
      </c>
      <c r="F35" s="39">
        <f>ROUND((SUM(BG130:BG289)),  2)</f>
        <v>0</v>
      </c>
      <c r="G35" s="18"/>
      <c r="H35" s="18"/>
      <c r="I35" s="40">
        <v>0.21</v>
      </c>
      <c r="J35" s="39">
        <f>0</f>
        <v>0</v>
      </c>
      <c r="K35" s="18"/>
      <c r="L35" s="20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1" customFormat="1" ht="14.45" hidden="1" customHeight="1" x14ac:dyDescent="0.2">
      <c r="A36" s="18"/>
      <c r="B36" s="19"/>
      <c r="C36" s="18"/>
      <c r="D36" s="18"/>
      <c r="E36" s="15" t="s">
        <v>49</v>
      </c>
      <c r="F36" s="39">
        <f>ROUND((SUM(BH130:BH289)),  2)</f>
        <v>0</v>
      </c>
      <c r="G36" s="18"/>
      <c r="H36" s="18"/>
      <c r="I36" s="40">
        <v>0.15</v>
      </c>
      <c r="J36" s="39">
        <f>0</f>
        <v>0</v>
      </c>
      <c r="K36" s="18"/>
      <c r="L36" s="20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1" customFormat="1" ht="14.45" hidden="1" customHeight="1" x14ac:dyDescent="0.2">
      <c r="A37" s="18"/>
      <c r="B37" s="19"/>
      <c r="C37" s="18"/>
      <c r="D37" s="18"/>
      <c r="E37" s="15" t="s">
        <v>50</v>
      </c>
      <c r="F37" s="39">
        <f>ROUND((SUM(BI130:BI289)),  2)</f>
        <v>0</v>
      </c>
      <c r="G37" s="18"/>
      <c r="H37" s="18"/>
      <c r="I37" s="40">
        <v>0</v>
      </c>
      <c r="J37" s="39">
        <f>0</f>
        <v>0</v>
      </c>
      <c r="K37" s="18"/>
      <c r="L37" s="20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1" customFormat="1" ht="6.95" customHeight="1" x14ac:dyDescent="0.2">
      <c r="A38" s="18"/>
      <c r="B38" s="19"/>
      <c r="C38" s="18"/>
      <c r="D38" s="18"/>
      <c r="E38" s="18"/>
      <c r="F38" s="18"/>
      <c r="G38" s="18"/>
      <c r="H38" s="18"/>
      <c r="I38" s="18"/>
      <c r="J38" s="18"/>
      <c r="K38" s="18"/>
      <c r="L38" s="20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1" customFormat="1" ht="25.35" customHeight="1" x14ac:dyDescent="0.2">
      <c r="A39" s="18"/>
      <c r="B39" s="19"/>
      <c r="C39" s="41"/>
      <c r="D39" s="42" t="s">
        <v>51</v>
      </c>
      <c r="E39" s="43"/>
      <c r="F39" s="43"/>
      <c r="G39" s="44" t="s">
        <v>52</v>
      </c>
      <c r="H39" s="45" t="s">
        <v>53</v>
      </c>
      <c r="I39" s="43"/>
      <c r="J39" s="46">
        <f>SUM(J30:J37)</f>
        <v>0</v>
      </c>
      <c r="K39" s="47"/>
      <c r="L39" s="20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1" customFormat="1" ht="14.45" customHeight="1" x14ac:dyDescent="0.2">
      <c r="A40" s="18"/>
      <c r="B40" s="19"/>
      <c r="C40" s="18"/>
      <c r="D40" s="18"/>
      <c r="E40" s="18"/>
      <c r="F40" s="18"/>
      <c r="G40" s="18"/>
      <c r="H40" s="18"/>
      <c r="I40" s="18"/>
      <c r="J40" s="18"/>
      <c r="K40" s="18"/>
      <c r="L40" s="20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 x14ac:dyDescent="0.2">
      <c r="B41" s="12"/>
      <c r="L41" s="12"/>
    </row>
    <row r="42" spans="1:31" ht="14.45" customHeight="1" x14ac:dyDescent="0.2">
      <c r="B42" s="12"/>
      <c r="L42" s="12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1" customFormat="1" ht="14.45" customHeight="1" x14ac:dyDescent="0.2">
      <c r="B50" s="20"/>
      <c r="D50" s="48" t="s">
        <v>54</v>
      </c>
      <c r="E50" s="49"/>
      <c r="F50" s="49"/>
      <c r="G50" s="48" t="s">
        <v>55</v>
      </c>
      <c r="H50" s="49"/>
      <c r="I50" s="49"/>
      <c r="J50" s="49"/>
      <c r="K50" s="49"/>
      <c r="L50" s="2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1" customFormat="1" ht="12.75" x14ac:dyDescent="0.2">
      <c r="A61" s="18"/>
      <c r="B61" s="19"/>
      <c r="C61" s="18"/>
      <c r="D61" s="50" t="s">
        <v>56</v>
      </c>
      <c r="E61" s="51"/>
      <c r="F61" s="52" t="s">
        <v>57</v>
      </c>
      <c r="G61" s="50" t="s">
        <v>56</v>
      </c>
      <c r="H61" s="51"/>
      <c r="I61" s="51"/>
      <c r="J61" s="53" t="s">
        <v>57</v>
      </c>
      <c r="K61" s="51"/>
      <c r="L61" s="20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1" customFormat="1" ht="12.75" x14ac:dyDescent="0.2">
      <c r="A65" s="18"/>
      <c r="B65" s="19"/>
      <c r="C65" s="18"/>
      <c r="D65" s="48" t="s">
        <v>58</v>
      </c>
      <c r="E65" s="54"/>
      <c r="F65" s="54"/>
      <c r="G65" s="48" t="s">
        <v>59</v>
      </c>
      <c r="H65" s="54"/>
      <c r="I65" s="54"/>
      <c r="J65" s="54"/>
      <c r="K65" s="54"/>
      <c r="L65" s="20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1" customFormat="1" ht="12.75" x14ac:dyDescent="0.2">
      <c r="A76" s="18"/>
      <c r="B76" s="19"/>
      <c r="C76" s="18"/>
      <c r="D76" s="50" t="s">
        <v>56</v>
      </c>
      <c r="E76" s="51"/>
      <c r="F76" s="52" t="s">
        <v>57</v>
      </c>
      <c r="G76" s="50" t="s">
        <v>56</v>
      </c>
      <c r="H76" s="51"/>
      <c r="I76" s="51"/>
      <c r="J76" s="53" t="s">
        <v>57</v>
      </c>
      <c r="K76" s="51"/>
      <c r="L76" s="20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1" customFormat="1" ht="14.45" customHeight="1" x14ac:dyDescent="0.2">
      <c r="A77" s="1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20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1" customFormat="1" ht="6.95" customHeight="1" x14ac:dyDescent="0.2">
      <c r="A81" s="1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20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1" customFormat="1" ht="24.95" customHeight="1" x14ac:dyDescent="0.2">
      <c r="A82" s="18"/>
      <c r="B82" s="19"/>
      <c r="C82" s="13" t="s">
        <v>105</v>
      </c>
      <c r="D82" s="18"/>
      <c r="E82" s="18"/>
      <c r="F82" s="18"/>
      <c r="G82" s="18"/>
      <c r="H82" s="18"/>
      <c r="I82" s="18"/>
      <c r="J82" s="18"/>
      <c r="K82" s="18"/>
      <c r="L82" s="20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1" customFormat="1" ht="6.95" customHeight="1" x14ac:dyDescent="0.2">
      <c r="A83" s="18"/>
      <c r="B83" s="19"/>
      <c r="C83" s="18"/>
      <c r="D83" s="18"/>
      <c r="E83" s="18"/>
      <c r="F83" s="18"/>
      <c r="G83" s="18"/>
      <c r="H83" s="18"/>
      <c r="I83" s="18"/>
      <c r="J83" s="18"/>
      <c r="K83" s="18"/>
      <c r="L83" s="20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1" customFormat="1" ht="12" customHeight="1" x14ac:dyDescent="0.2">
      <c r="A84" s="18"/>
      <c r="B84" s="19"/>
      <c r="C84" s="15" t="s">
        <v>16</v>
      </c>
      <c r="D84" s="18"/>
      <c r="E84" s="18"/>
      <c r="F84" s="18"/>
      <c r="G84" s="18"/>
      <c r="H84" s="18"/>
      <c r="I84" s="18"/>
      <c r="J84" s="18"/>
      <c r="K84" s="18"/>
      <c r="L84" s="20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1" customFormat="1" ht="16.5" customHeight="1" x14ac:dyDescent="0.2">
      <c r="A85" s="18"/>
      <c r="B85" s="19"/>
      <c r="C85" s="18"/>
      <c r="D85" s="18"/>
      <c r="E85" s="16" t="str">
        <f>E7</f>
        <v>VD Pardubice, oprava Gallových řetězů jezu</v>
      </c>
      <c r="F85" s="17"/>
      <c r="G85" s="17"/>
      <c r="H85" s="17"/>
      <c r="I85" s="18"/>
      <c r="J85" s="18"/>
      <c r="K85" s="18"/>
      <c r="L85" s="20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1" customFormat="1" ht="12" customHeight="1" x14ac:dyDescent="0.2">
      <c r="A86" s="18"/>
      <c r="B86" s="19"/>
      <c r="C86" s="15" t="s">
        <v>103</v>
      </c>
      <c r="D86" s="18"/>
      <c r="E86" s="18"/>
      <c r="F86" s="18"/>
      <c r="G86" s="18"/>
      <c r="H86" s="18"/>
      <c r="I86" s="18"/>
      <c r="J86" s="18"/>
      <c r="K86" s="18"/>
      <c r="L86" s="20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1" customFormat="1" ht="16.5" customHeight="1" x14ac:dyDescent="0.2">
      <c r="A87" s="18"/>
      <c r="B87" s="19"/>
      <c r="C87" s="18"/>
      <c r="D87" s="18"/>
      <c r="E87" s="22" t="str">
        <f>E9</f>
        <v>01 - Oprava Gallových řetězů pole levého</v>
      </c>
      <c r="F87" s="23"/>
      <c r="G87" s="23"/>
      <c r="H87" s="23"/>
      <c r="I87" s="18"/>
      <c r="J87" s="18"/>
      <c r="K87" s="18"/>
      <c r="L87" s="20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1" customFormat="1" ht="6.95" customHeight="1" x14ac:dyDescent="0.2">
      <c r="A88" s="18"/>
      <c r="B88" s="19"/>
      <c r="C88" s="18"/>
      <c r="D88" s="18"/>
      <c r="E88" s="18"/>
      <c r="F88" s="18"/>
      <c r="G88" s="18"/>
      <c r="H88" s="18"/>
      <c r="I88" s="18"/>
      <c r="J88" s="18"/>
      <c r="K88" s="18"/>
      <c r="L88" s="20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1" customFormat="1" ht="12" customHeight="1" x14ac:dyDescent="0.2">
      <c r="A89" s="18"/>
      <c r="B89" s="19"/>
      <c r="C89" s="15" t="s">
        <v>20</v>
      </c>
      <c r="D89" s="18"/>
      <c r="E89" s="18"/>
      <c r="F89" s="24" t="str">
        <f>F12</f>
        <v>VD Pardubice, ř. km 967,423</v>
      </c>
      <c r="G89" s="18"/>
      <c r="H89" s="18"/>
      <c r="I89" s="15" t="s">
        <v>22</v>
      </c>
      <c r="J89" s="25" t="str">
        <f>IF(J12="","",J12)</f>
        <v>16. 9. 2022</v>
      </c>
      <c r="K89" s="18"/>
      <c r="L89" s="20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1" customFormat="1" ht="6.95" customHeight="1" x14ac:dyDescent="0.2">
      <c r="A90" s="18"/>
      <c r="B90" s="19"/>
      <c r="C90" s="18"/>
      <c r="D90" s="18"/>
      <c r="E90" s="18"/>
      <c r="F90" s="18"/>
      <c r="G90" s="18"/>
      <c r="H90" s="18"/>
      <c r="I90" s="18"/>
      <c r="J90" s="18"/>
      <c r="K90" s="18"/>
      <c r="L90" s="20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1" customFormat="1" ht="40.15" customHeight="1" x14ac:dyDescent="0.2">
      <c r="A91" s="18"/>
      <c r="B91" s="19"/>
      <c r="C91" s="15" t="s">
        <v>24</v>
      </c>
      <c r="D91" s="18"/>
      <c r="E91" s="18"/>
      <c r="F91" s="24" t="str">
        <f>E15</f>
        <v>Povodí Labe, státní podnik, Hradec Králové</v>
      </c>
      <c r="G91" s="18"/>
      <c r="H91" s="18"/>
      <c r="I91" s="15" t="s">
        <v>32</v>
      </c>
      <c r="J91" s="59" t="str">
        <f>E21</f>
        <v>Ing. Pavel Hačecký, Pod Krocínkou 467/6, 190 00 Pr</v>
      </c>
      <c r="K91" s="18"/>
      <c r="L91" s="20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1" customFormat="1" ht="15.2" customHeight="1" x14ac:dyDescent="0.2">
      <c r="A92" s="18"/>
      <c r="B92" s="19"/>
      <c r="C92" s="15" t="s">
        <v>30</v>
      </c>
      <c r="D92" s="18"/>
      <c r="E92" s="18"/>
      <c r="F92" s="24" t="str">
        <f>IF(E18="","",E18)</f>
        <v>Vyplň údaj</v>
      </c>
      <c r="G92" s="18"/>
      <c r="H92" s="18"/>
      <c r="I92" s="15" t="s">
        <v>37</v>
      </c>
      <c r="J92" s="59" t="str">
        <f>E24</f>
        <v xml:space="preserve"> </v>
      </c>
      <c r="K92" s="18"/>
      <c r="L92" s="20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1" customFormat="1" ht="10.35" customHeight="1" x14ac:dyDescent="0.2">
      <c r="A93" s="18"/>
      <c r="B93" s="19"/>
      <c r="C93" s="18"/>
      <c r="D93" s="18"/>
      <c r="E93" s="18"/>
      <c r="F93" s="18"/>
      <c r="G93" s="18"/>
      <c r="H93" s="18"/>
      <c r="I93" s="18"/>
      <c r="J93" s="18"/>
      <c r="K93" s="18"/>
      <c r="L93" s="20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1" customFormat="1" ht="29.25" customHeight="1" x14ac:dyDescent="0.2">
      <c r="A94" s="18"/>
      <c r="B94" s="19"/>
      <c r="C94" s="60" t="s">
        <v>106</v>
      </c>
      <c r="D94" s="41"/>
      <c r="E94" s="41"/>
      <c r="F94" s="41"/>
      <c r="G94" s="41"/>
      <c r="H94" s="41"/>
      <c r="I94" s="41"/>
      <c r="J94" s="61" t="s">
        <v>107</v>
      </c>
      <c r="K94" s="41"/>
      <c r="L94" s="20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1" customFormat="1" ht="10.35" customHeight="1" x14ac:dyDescent="0.2">
      <c r="A95" s="18"/>
      <c r="B95" s="19"/>
      <c r="C95" s="18"/>
      <c r="D95" s="18"/>
      <c r="E95" s="18"/>
      <c r="F95" s="18"/>
      <c r="G95" s="18"/>
      <c r="H95" s="18"/>
      <c r="I95" s="18"/>
      <c r="J95" s="18"/>
      <c r="K95" s="18"/>
      <c r="L95" s="20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1" customFormat="1" ht="22.9" customHeight="1" x14ac:dyDescent="0.2">
      <c r="A96" s="18"/>
      <c r="B96" s="19"/>
      <c r="C96" s="62" t="s">
        <v>108</v>
      </c>
      <c r="D96" s="18"/>
      <c r="E96" s="18"/>
      <c r="F96" s="18"/>
      <c r="G96" s="18"/>
      <c r="H96" s="18"/>
      <c r="I96" s="18"/>
      <c r="J96" s="36">
        <f>J130</f>
        <v>0</v>
      </c>
      <c r="K96" s="18"/>
      <c r="L96" s="20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9" t="s">
        <v>109</v>
      </c>
    </row>
    <row r="97" spans="1:31" s="63" customFormat="1" ht="24.95" customHeight="1" x14ac:dyDescent="0.2">
      <c r="B97" s="64"/>
      <c r="D97" s="65" t="s">
        <v>110</v>
      </c>
      <c r="E97" s="66"/>
      <c r="F97" s="66"/>
      <c r="G97" s="66"/>
      <c r="H97" s="66"/>
      <c r="I97" s="66"/>
      <c r="J97" s="67">
        <f>J131</f>
        <v>0</v>
      </c>
      <c r="L97" s="64"/>
    </row>
    <row r="98" spans="1:31" s="68" customFormat="1" ht="19.899999999999999" customHeight="1" x14ac:dyDescent="0.2">
      <c r="B98" s="69"/>
      <c r="D98" s="70" t="s">
        <v>111</v>
      </c>
      <c r="E98" s="71"/>
      <c r="F98" s="71"/>
      <c r="G98" s="71"/>
      <c r="H98" s="71"/>
      <c r="I98" s="71"/>
      <c r="J98" s="72">
        <f>J132</f>
        <v>0</v>
      </c>
      <c r="L98" s="69"/>
    </row>
    <row r="99" spans="1:31" s="68" customFormat="1" ht="14.85" customHeight="1" x14ac:dyDescent="0.2">
      <c r="B99" s="69"/>
      <c r="D99" s="70" t="s">
        <v>112</v>
      </c>
      <c r="E99" s="71"/>
      <c r="F99" s="71"/>
      <c r="G99" s="71"/>
      <c r="H99" s="71"/>
      <c r="I99" s="71"/>
      <c r="J99" s="72">
        <f>J133</f>
        <v>0</v>
      </c>
      <c r="L99" s="69"/>
    </row>
    <row r="100" spans="1:31" s="68" customFormat="1" ht="14.85" customHeight="1" x14ac:dyDescent="0.2">
      <c r="B100" s="69"/>
      <c r="D100" s="70" t="s">
        <v>113</v>
      </c>
      <c r="E100" s="71"/>
      <c r="F100" s="71"/>
      <c r="G100" s="71"/>
      <c r="H100" s="71"/>
      <c r="I100" s="71"/>
      <c r="J100" s="72">
        <f>J156</f>
        <v>0</v>
      </c>
      <c r="L100" s="69"/>
    </row>
    <row r="101" spans="1:31" s="68" customFormat="1" ht="14.85" customHeight="1" x14ac:dyDescent="0.2">
      <c r="B101" s="69"/>
      <c r="D101" s="70" t="s">
        <v>114</v>
      </c>
      <c r="E101" s="71"/>
      <c r="F101" s="71"/>
      <c r="G101" s="71"/>
      <c r="H101" s="71"/>
      <c r="I101" s="71"/>
      <c r="J101" s="72">
        <f>J169</f>
        <v>0</v>
      </c>
      <c r="L101" s="69"/>
    </row>
    <row r="102" spans="1:31" s="68" customFormat="1" ht="19.899999999999999" customHeight="1" x14ac:dyDescent="0.2">
      <c r="B102" s="69"/>
      <c r="D102" s="70" t="s">
        <v>115</v>
      </c>
      <c r="E102" s="71"/>
      <c r="F102" s="71"/>
      <c r="G102" s="71"/>
      <c r="H102" s="71"/>
      <c r="I102" s="71"/>
      <c r="J102" s="72">
        <f>J188</f>
        <v>0</v>
      </c>
      <c r="L102" s="69"/>
    </row>
    <row r="103" spans="1:31" s="68" customFormat="1" ht="14.85" customHeight="1" x14ac:dyDescent="0.2">
      <c r="B103" s="69"/>
      <c r="D103" s="70" t="s">
        <v>116</v>
      </c>
      <c r="E103" s="71"/>
      <c r="F103" s="71"/>
      <c r="G103" s="71"/>
      <c r="H103" s="71"/>
      <c r="I103" s="71"/>
      <c r="J103" s="72">
        <f>J213</f>
        <v>0</v>
      </c>
      <c r="L103" s="69"/>
    </row>
    <row r="104" spans="1:31" s="68" customFormat="1" ht="19.899999999999999" customHeight="1" x14ac:dyDescent="0.2">
      <c r="B104" s="69"/>
      <c r="D104" s="70" t="s">
        <v>117</v>
      </c>
      <c r="E104" s="71"/>
      <c r="F104" s="71"/>
      <c r="G104" s="71"/>
      <c r="H104" s="71"/>
      <c r="I104" s="71"/>
      <c r="J104" s="72">
        <f>J223</f>
        <v>0</v>
      </c>
      <c r="L104" s="69"/>
    </row>
    <row r="105" spans="1:31" s="68" customFormat="1" ht="14.85" customHeight="1" x14ac:dyDescent="0.2">
      <c r="B105" s="69"/>
      <c r="D105" s="70" t="s">
        <v>118</v>
      </c>
      <c r="E105" s="71"/>
      <c r="F105" s="71"/>
      <c r="G105" s="71"/>
      <c r="H105" s="71"/>
      <c r="I105" s="71"/>
      <c r="J105" s="72">
        <f>J224</f>
        <v>0</v>
      </c>
      <c r="L105" s="69"/>
    </row>
    <row r="106" spans="1:31" s="68" customFormat="1" ht="14.85" customHeight="1" x14ac:dyDescent="0.2">
      <c r="B106" s="69"/>
      <c r="D106" s="70" t="s">
        <v>119</v>
      </c>
      <c r="E106" s="71"/>
      <c r="F106" s="71"/>
      <c r="G106" s="71"/>
      <c r="H106" s="71"/>
      <c r="I106" s="71"/>
      <c r="J106" s="72">
        <f>J240</f>
        <v>0</v>
      </c>
      <c r="L106" s="69"/>
    </row>
    <row r="107" spans="1:31" s="68" customFormat="1" ht="19.899999999999999" customHeight="1" x14ac:dyDescent="0.2">
      <c r="B107" s="69"/>
      <c r="D107" s="70" t="s">
        <v>120</v>
      </c>
      <c r="E107" s="71"/>
      <c r="F107" s="71"/>
      <c r="G107" s="71"/>
      <c r="H107" s="71"/>
      <c r="I107" s="71"/>
      <c r="J107" s="72">
        <f>J262</f>
        <v>0</v>
      </c>
      <c r="L107" s="69"/>
    </row>
    <row r="108" spans="1:31" s="68" customFormat="1" ht="19.899999999999999" customHeight="1" x14ac:dyDescent="0.2">
      <c r="B108" s="69"/>
      <c r="D108" s="70" t="s">
        <v>121</v>
      </c>
      <c r="E108" s="71"/>
      <c r="F108" s="71"/>
      <c r="G108" s="71"/>
      <c r="H108" s="71"/>
      <c r="I108" s="71"/>
      <c r="J108" s="72">
        <f>J272</f>
        <v>0</v>
      </c>
      <c r="L108" s="69"/>
    </row>
    <row r="109" spans="1:31" s="68" customFormat="1" ht="19.899999999999999" customHeight="1" x14ac:dyDescent="0.2">
      <c r="B109" s="69"/>
      <c r="D109" s="70" t="s">
        <v>122</v>
      </c>
      <c r="E109" s="71"/>
      <c r="F109" s="71"/>
      <c r="G109" s="71"/>
      <c r="H109" s="71"/>
      <c r="I109" s="71"/>
      <c r="J109" s="72">
        <f>J282</f>
        <v>0</v>
      </c>
      <c r="L109" s="69"/>
    </row>
    <row r="110" spans="1:31" s="68" customFormat="1" ht="19.899999999999999" customHeight="1" x14ac:dyDescent="0.2">
      <c r="B110" s="69"/>
      <c r="D110" s="70" t="s">
        <v>123</v>
      </c>
      <c r="E110" s="71"/>
      <c r="F110" s="71"/>
      <c r="G110" s="71"/>
      <c r="H110" s="71"/>
      <c r="I110" s="71"/>
      <c r="J110" s="72">
        <f>J286</f>
        <v>0</v>
      </c>
      <c r="L110" s="69"/>
    </row>
    <row r="111" spans="1:31" s="21" customFormat="1" ht="21.75" customHeight="1" x14ac:dyDescent="0.2">
      <c r="A111" s="18"/>
      <c r="B111" s="19"/>
      <c r="C111" s="18"/>
      <c r="D111" s="18"/>
      <c r="E111" s="18"/>
      <c r="F111" s="18"/>
      <c r="G111" s="18"/>
      <c r="H111" s="18"/>
      <c r="I111" s="18"/>
      <c r="J111" s="18"/>
      <c r="K111" s="18"/>
      <c r="L111" s="20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1" customFormat="1" ht="6.95" customHeight="1" x14ac:dyDescent="0.2">
      <c r="A112" s="18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20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6" spans="1:31" s="21" customFormat="1" ht="6.95" customHeight="1" x14ac:dyDescent="0.2">
      <c r="A116" s="18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20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31" s="21" customFormat="1" ht="24.95" customHeight="1" x14ac:dyDescent="0.2">
      <c r="A117" s="18"/>
      <c r="B117" s="19"/>
      <c r="C117" s="13" t="s">
        <v>124</v>
      </c>
      <c r="D117" s="18"/>
      <c r="E117" s="18"/>
      <c r="F117" s="18"/>
      <c r="G117" s="18"/>
      <c r="H117" s="18"/>
      <c r="I117" s="18"/>
      <c r="J117" s="18"/>
      <c r="K117" s="18"/>
      <c r="L117" s="20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31" s="21" customFormat="1" ht="6.95" customHeight="1" x14ac:dyDescent="0.2">
      <c r="A118" s="18"/>
      <c r="B118" s="19"/>
      <c r="C118" s="18"/>
      <c r="D118" s="18"/>
      <c r="E118" s="18"/>
      <c r="F118" s="18"/>
      <c r="G118" s="18"/>
      <c r="H118" s="18"/>
      <c r="I118" s="18"/>
      <c r="J118" s="18"/>
      <c r="K118" s="18"/>
      <c r="L118" s="20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31" s="21" customFormat="1" ht="12" customHeight="1" x14ac:dyDescent="0.2">
      <c r="A119" s="18"/>
      <c r="B119" s="19"/>
      <c r="C119" s="15" t="s">
        <v>16</v>
      </c>
      <c r="D119" s="18"/>
      <c r="E119" s="18"/>
      <c r="F119" s="18"/>
      <c r="G119" s="18"/>
      <c r="H119" s="18"/>
      <c r="I119" s="18"/>
      <c r="J119" s="18"/>
      <c r="K119" s="18"/>
      <c r="L119" s="20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31" s="21" customFormat="1" ht="16.5" customHeight="1" x14ac:dyDescent="0.2">
      <c r="A120" s="18"/>
      <c r="B120" s="19"/>
      <c r="C120" s="18"/>
      <c r="D120" s="18"/>
      <c r="E120" s="16" t="str">
        <f>E7</f>
        <v>VD Pardubice, oprava Gallových řetězů jezu</v>
      </c>
      <c r="F120" s="17"/>
      <c r="G120" s="17"/>
      <c r="H120" s="17"/>
      <c r="I120" s="18"/>
      <c r="J120" s="18"/>
      <c r="K120" s="18"/>
      <c r="L120" s="20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31" s="21" customFormat="1" ht="12" customHeight="1" x14ac:dyDescent="0.2">
      <c r="A121" s="18"/>
      <c r="B121" s="19"/>
      <c r="C121" s="15" t="s">
        <v>103</v>
      </c>
      <c r="D121" s="18"/>
      <c r="E121" s="18"/>
      <c r="F121" s="18"/>
      <c r="G121" s="18"/>
      <c r="H121" s="18"/>
      <c r="I121" s="18"/>
      <c r="J121" s="18"/>
      <c r="K121" s="18"/>
      <c r="L121" s="20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31" s="21" customFormat="1" ht="16.5" customHeight="1" x14ac:dyDescent="0.2">
      <c r="A122" s="18"/>
      <c r="B122" s="19"/>
      <c r="C122" s="18"/>
      <c r="D122" s="18"/>
      <c r="E122" s="22" t="str">
        <f>E9</f>
        <v>01 - Oprava Gallových řetězů pole levého</v>
      </c>
      <c r="F122" s="23"/>
      <c r="G122" s="23"/>
      <c r="H122" s="23"/>
      <c r="I122" s="18"/>
      <c r="J122" s="18"/>
      <c r="K122" s="18"/>
      <c r="L122" s="20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31" s="21" customFormat="1" ht="6.95" customHeight="1" x14ac:dyDescent="0.2">
      <c r="A123" s="18"/>
      <c r="B123" s="19"/>
      <c r="C123" s="18"/>
      <c r="D123" s="18"/>
      <c r="E123" s="18"/>
      <c r="F123" s="18"/>
      <c r="G123" s="18"/>
      <c r="H123" s="18"/>
      <c r="I123" s="18"/>
      <c r="J123" s="18"/>
      <c r="K123" s="18"/>
      <c r="L123" s="20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1:31" s="21" customFormat="1" ht="12" customHeight="1" x14ac:dyDescent="0.2">
      <c r="A124" s="18"/>
      <c r="B124" s="19"/>
      <c r="C124" s="15" t="s">
        <v>20</v>
      </c>
      <c r="D124" s="18"/>
      <c r="E124" s="18"/>
      <c r="F124" s="24" t="str">
        <f>F12</f>
        <v>VD Pardubice, ř. km 967,423</v>
      </c>
      <c r="G124" s="18"/>
      <c r="H124" s="18"/>
      <c r="I124" s="15" t="s">
        <v>22</v>
      </c>
      <c r="J124" s="25" t="str">
        <f>IF(J12="","",J12)</f>
        <v>16. 9. 2022</v>
      </c>
      <c r="K124" s="18"/>
      <c r="L124" s="20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1:31" s="21" customFormat="1" ht="6.95" customHeight="1" x14ac:dyDescent="0.2">
      <c r="A125" s="18"/>
      <c r="B125" s="19"/>
      <c r="C125" s="18"/>
      <c r="D125" s="18"/>
      <c r="E125" s="18"/>
      <c r="F125" s="18"/>
      <c r="G125" s="18"/>
      <c r="H125" s="18"/>
      <c r="I125" s="18"/>
      <c r="J125" s="18"/>
      <c r="K125" s="18"/>
      <c r="L125" s="20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</row>
    <row r="126" spans="1:31" s="21" customFormat="1" ht="40.15" customHeight="1" x14ac:dyDescent="0.2">
      <c r="A126" s="18"/>
      <c r="B126" s="19"/>
      <c r="C126" s="15" t="s">
        <v>24</v>
      </c>
      <c r="D126" s="18"/>
      <c r="E126" s="18"/>
      <c r="F126" s="24" t="str">
        <f>E15</f>
        <v>Povodí Labe, státní podnik, Hradec Králové</v>
      </c>
      <c r="G126" s="18"/>
      <c r="H126" s="18"/>
      <c r="I126" s="15" t="s">
        <v>32</v>
      </c>
      <c r="J126" s="59" t="str">
        <f>E21</f>
        <v>Ing. Pavel Hačecký, Pod Krocínkou 467/6, 190 00 Pr</v>
      </c>
      <c r="K126" s="18"/>
      <c r="L126" s="20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</row>
    <row r="127" spans="1:31" s="21" customFormat="1" ht="15.2" customHeight="1" x14ac:dyDescent="0.2">
      <c r="A127" s="18"/>
      <c r="B127" s="19"/>
      <c r="C127" s="15" t="s">
        <v>30</v>
      </c>
      <c r="D127" s="18"/>
      <c r="E127" s="18"/>
      <c r="F127" s="24" t="str">
        <f>IF(E18="","",E18)</f>
        <v>Vyplň údaj</v>
      </c>
      <c r="G127" s="18"/>
      <c r="H127" s="18"/>
      <c r="I127" s="15" t="s">
        <v>37</v>
      </c>
      <c r="J127" s="59" t="str">
        <f>E24</f>
        <v xml:space="preserve"> </v>
      </c>
      <c r="K127" s="18"/>
      <c r="L127" s="20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</row>
    <row r="128" spans="1:31" s="21" customFormat="1" ht="10.35" customHeight="1" x14ac:dyDescent="0.2">
      <c r="A128" s="18"/>
      <c r="B128" s="19"/>
      <c r="C128" s="18"/>
      <c r="D128" s="18"/>
      <c r="E128" s="18"/>
      <c r="F128" s="18"/>
      <c r="G128" s="18"/>
      <c r="H128" s="18"/>
      <c r="I128" s="18"/>
      <c r="J128" s="18"/>
      <c r="K128" s="18"/>
      <c r="L128" s="20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</row>
    <row r="129" spans="1:65" s="82" customFormat="1" ht="29.25" customHeight="1" x14ac:dyDescent="0.2">
      <c r="A129" s="73"/>
      <c r="B129" s="74"/>
      <c r="C129" s="75" t="s">
        <v>125</v>
      </c>
      <c r="D129" s="76" t="s">
        <v>66</v>
      </c>
      <c r="E129" s="76" t="s">
        <v>62</v>
      </c>
      <c r="F129" s="76" t="s">
        <v>63</v>
      </c>
      <c r="G129" s="76" t="s">
        <v>126</v>
      </c>
      <c r="H129" s="76" t="s">
        <v>127</v>
      </c>
      <c r="I129" s="76" t="s">
        <v>128</v>
      </c>
      <c r="J129" s="76" t="s">
        <v>107</v>
      </c>
      <c r="K129" s="77" t="s">
        <v>129</v>
      </c>
      <c r="L129" s="78"/>
      <c r="M129" s="79" t="s">
        <v>1</v>
      </c>
      <c r="N129" s="80" t="s">
        <v>45</v>
      </c>
      <c r="O129" s="80" t="s">
        <v>130</v>
      </c>
      <c r="P129" s="80" t="s">
        <v>131</v>
      </c>
      <c r="Q129" s="80" t="s">
        <v>132</v>
      </c>
      <c r="R129" s="80" t="s">
        <v>133</v>
      </c>
      <c r="S129" s="80" t="s">
        <v>134</v>
      </c>
      <c r="T129" s="81" t="s">
        <v>135</v>
      </c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</row>
    <row r="130" spans="1:65" s="21" customFormat="1" ht="22.9" customHeight="1" x14ac:dyDescent="0.25">
      <c r="A130" s="18"/>
      <c r="B130" s="19"/>
      <c r="C130" s="83" t="s">
        <v>136</v>
      </c>
      <c r="D130" s="18"/>
      <c r="E130" s="18"/>
      <c r="F130" s="18"/>
      <c r="G130" s="18"/>
      <c r="H130" s="18"/>
      <c r="I130" s="18"/>
      <c r="J130" s="84">
        <f>BK130</f>
        <v>0</v>
      </c>
      <c r="K130" s="18"/>
      <c r="L130" s="19"/>
      <c r="M130" s="85"/>
      <c r="N130" s="86"/>
      <c r="O130" s="34"/>
      <c r="P130" s="87">
        <f>P131</f>
        <v>0</v>
      </c>
      <c r="Q130" s="34"/>
      <c r="R130" s="87">
        <f>R131</f>
        <v>0</v>
      </c>
      <c r="S130" s="34"/>
      <c r="T130" s="88">
        <f>T131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9" t="s">
        <v>80</v>
      </c>
      <c r="AU130" s="9" t="s">
        <v>109</v>
      </c>
      <c r="BK130" s="89">
        <f>BK131</f>
        <v>0</v>
      </c>
    </row>
    <row r="131" spans="1:65" s="90" customFormat="1" ht="25.9" customHeight="1" x14ac:dyDescent="0.2">
      <c r="B131" s="91"/>
      <c r="D131" s="92" t="s">
        <v>80</v>
      </c>
      <c r="E131" s="93" t="s">
        <v>86</v>
      </c>
      <c r="F131" s="93" t="s">
        <v>137</v>
      </c>
      <c r="J131" s="94">
        <f>BK131</f>
        <v>0</v>
      </c>
      <c r="L131" s="91"/>
      <c r="M131" s="95"/>
      <c r="N131" s="96"/>
      <c r="O131" s="96"/>
      <c r="P131" s="97">
        <f>P132+P188+P223+P262+P272+P282+P286</f>
        <v>0</v>
      </c>
      <c r="Q131" s="96"/>
      <c r="R131" s="97">
        <f>R132+R188+R223+R262+R272+R282+R286</f>
        <v>0</v>
      </c>
      <c r="S131" s="96"/>
      <c r="T131" s="98">
        <f>T132+T188+T223+T262+T272+T282+T286</f>
        <v>0</v>
      </c>
      <c r="AR131" s="92" t="s">
        <v>138</v>
      </c>
      <c r="AT131" s="99" t="s">
        <v>80</v>
      </c>
      <c r="AU131" s="99" t="s">
        <v>81</v>
      </c>
      <c r="AY131" s="92" t="s">
        <v>139</v>
      </c>
      <c r="BK131" s="100">
        <f>BK132+BK188+BK223+BK262+BK272+BK282+BK286</f>
        <v>0</v>
      </c>
    </row>
    <row r="132" spans="1:65" s="90" customFormat="1" ht="22.9" customHeight="1" x14ac:dyDescent="0.2">
      <c r="B132" s="91"/>
      <c r="D132" s="92" t="s">
        <v>80</v>
      </c>
      <c r="E132" s="101" t="s">
        <v>140</v>
      </c>
      <c r="F132" s="101" t="s">
        <v>141</v>
      </c>
      <c r="J132" s="102">
        <f>BK132</f>
        <v>0</v>
      </c>
      <c r="L132" s="91"/>
      <c r="M132" s="95"/>
      <c r="N132" s="96"/>
      <c r="O132" s="96"/>
      <c r="P132" s="97">
        <f>P133+P156+P169</f>
        <v>0</v>
      </c>
      <c r="Q132" s="96"/>
      <c r="R132" s="97">
        <f>R133+R156+R169</f>
        <v>0</v>
      </c>
      <c r="S132" s="96"/>
      <c r="T132" s="98">
        <f>T133+T156+T169</f>
        <v>0</v>
      </c>
      <c r="AR132" s="92" t="s">
        <v>138</v>
      </c>
      <c r="AT132" s="99" t="s">
        <v>80</v>
      </c>
      <c r="AU132" s="99" t="s">
        <v>89</v>
      </c>
      <c r="AY132" s="92" t="s">
        <v>139</v>
      </c>
      <c r="BK132" s="100">
        <f>BK133+BK156+BK169</f>
        <v>0</v>
      </c>
    </row>
    <row r="133" spans="1:65" s="90" customFormat="1" ht="20.85" customHeight="1" x14ac:dyDescent="0.2">
      <c r="B133" s="91"/>
      <c r="D133" s="92" t="s">
        <v>80</v>
      </c>
      <c r="E133" s="101" t="s">
        <v>142</v>
      </c>
      <c r="F133" s="101" t="s">
        <v>143</v>
      </c>
      <c r="J133" s="102">
        <f>BK133</f>
        <v>0</v>
      </c>
      <c r="L133" s="91"/>
      <c r="M133" s="95"/>
      <c r="N133" s="96"/>
      <c r="O133" s="96"/>
      <c r="P133" s="97">
        <f>SUM(P134:P155)</f>
        <v>0</v>
      </c>
      <c r="Q133" s="96"/>
      <c r="R133" s="97">
        <f>SUM(R134:R155)</f>
        <v>0</v>
      </c>
      <c r="S133" s="96"/>
      <c r="T133" s="98">
        <f>SUM(T134:T155)</f>
        <v>0</v>
      </c>
      <c r="AR133" s="92" t="s">
        <v>138</v>
      </c>
      <c r="AT133" s="99" t="s">
        <v>80</v>
      </c>
      <c r="AU133" s="99" t="s">
        <v>91</v>
      </c>
      <c r="AY133" s="92" t="s">
        <v>139</v>
      </c>
      <c r="BK133" s="100">
        <f>SUM(BK134:BK155)</f>
        <v>0</v>
      </c>
    </row>
    <row r="134" spans="1:65" s="21" customFormat="1" ht="33" customHeight="1" x14ac:dyDescent="0.2">
      <c r="A134" s="18"/>
      <c r="B134" s="19"/>
      <c r="C134" s="103" t="s">
        <v>89</v>
      </c>
      <c r="D134" s="103" t="s">
        <v>144</v>
      </c>
      <c r="E134" s="104" t="s">
        <v>145</v>
      </c>
      <c r="F134" s="105" t="s">
        <v>146</v>
      </c>
      <c r="G134" s="106" t="s">
        <v>147</v>
      </c>
      <c r="H134" s="107">
        <v>30</v>
      </c>
      <c r="I134" s="1"/>
      <c r="J134" s="108">
        <f>ROUND(I134*H134,2)</f>
        <v>0</v>
      </c>
      <c r="K134" s="105" t="s">
        <v>148</v>
      </c>
      <c r="L134" s="19"/>
      <c r="M134" s="109" t="s">
        <v>1</v>
      </c>
      <c r="N134" s="110" t="s">
        <v>46</v>
      </c>
      <c r="O134" s="111"/>
      <c r="P134" s="112">
        <f>O134*H134</f>
        <v>0</v>
      </c>
      <c r="Q134" s="112">
        <v>0</v>
      </c>
      <c r="R134" s="112">
        <f>Q134*H134</f>
        <v>0</v>
      </c>
      <c r="S134" s="112">
        <v>0</v>
      </c>
      <c r="T134" s="113">
        <f>S134*H134</f>
        <v>0</v>
      </c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R134" s="114" t="s">
        <v>149</v>
      </c>
      <c r="AT134" s="114" t="s">
        <v>144</v>
      </c>
      <c r="AU134" s="114" t="s">
        <v>150</v>
      </c>
      <c r="AY134" s="9" t="s">
        <v>139</v>
      </c>
      <c r="BE134" s="115">
        <f>IF(N134="základní",J134,0)</f>
        <v>0</v>
      </c>
      <c r="BF134" s="115">
        <f>IF(N134="snížená",J134,0)</f>
        <v>0</v>
      </c>
      <c r="BG134" s="115">
        <f>IF(N134="zákl. přenesená",J134,0)</f>
        <v>0</v>
      </c>
      <c r="BH134" s="115">
        <f>IF(N134="sníž. přenesená",J134,0)</f>
        <v>0</v>
      </c>
      <c r="BI134" s="115">
        <f>IF(N134="nulová",J134,0)</f>
        <v>0</v>
      </c>
      <c r="BJ134" s="9" t="s">
        <v>89</v>
      </c>
      <c r="BK134" s="115">
        <f>ROUND(I134*H134,2)</f>
        <v>0</v>
      </c>
      <c r="BL134" s="9" t="s">
        <v>149</v>
      </c>
      <c r="BM134" s="114" t="s">
        <v>151</v>
      </c>
    </row>
    <row r="135" spans="1:65" s="21" customFormat="1" ht="29.25" x14ac:dyDescent="0.2">
      <c r="A135" s="18"/>
      <c r="B135" s="19"/>
      <c r="C135" s="18"/>
      <c r="D135" s="116" t="s">
        <v>152</v>
      </c>
      <c r="E135" s="18"/>
      <c r="F135" s="117" t="s">
        <v>153</v>
      </c>
      <c r="G135" s="18"/>
      <c r="H135" s="18"/>
      <c r="I135" s="18"/>
      <c r="J135" s="18"/>
      <c r="K135" s="18"/>
      <c r="L135" s="19"/>
      <c r="M135" s="118"/>
      <c r="N135" s="119"/>
      <c r="O135" s="111"/>
      <c r="P135" s="111"/>
      <c r="Q135" s="111"/>
      <c r="R135" s="111"/>
      <c r="S135" s="111"/>
      <c r="T135" s="120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T135" s="9" t="s">
        <v>152</v>
      </c>
      <c r="AU135" s="9" t="s">
        <v>150</v>
      </c>
    </row>
    <row r="136" spans="1:65" s="21" customFormat="1" x14ac:dyDescent="0.2">
      <c r="A136" s="18"/>
      <c r="B136" s="19"/>
      <c r="C136" s="18"/>
      <c r="D136" s="121" t="s">
        <v>154</v>
      </c>
      <c r="E136" s="18"/>
      <c r="F136" s="122" t="s">
        <v>155</v>
      </c>
      <c r="G136" s="18"/>
      <c r="H136" s="18"/>
      <c r="I136" s="18"/>
      <c r="J136" s="18"/>
      <c r="K136" s="18"/>
      <c r="L136" s="19"/>
      <c r="M136" s="118"/>
      <c r="N136" s="119"/>
      <c r="O136" s="111"/>
      <c r="P136" s="111"/>
      <c r="Q136" s="111"/>
      <c r="R136" s="111"/>
      <c r="S136" s="111"/>
      <c r="T136" s="120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9" t="s">
        <v>154</v>
      </c>
      <c r="AU136" s="9" t="s">
        <v>150</v>
      </c>
    </row>
    <row r="137" spans="1:65" s="123" customFormat="1" x14ac:dyDescent="0.2">
      <c r="B137" s="124"/>
      <c r="D137" s="116" t="s">
        <v>156</v>
      </c>
      <c r="E137" s="125" t="s">
        <v>1</v>
      </c>
      <c r="F137" s="126" t="s">
        <v>157</v>
      </c>
      <c r="H137" s="125" t="s">
        <v>1</v>
      </c>
      <c r="L137" s="124"/>
      <c r="M137" s="127"/>
      <c r="N137" s="128"/>
      <c r="O137" s="128"/>
      <c r="P137" s="128"/>
      <c r="Q137" s="128"/>
      <c r="R137" s="128"/>
      <c r="S137" s="128"/>
      <c r="T137" s="129"/>
      <c r="AT137" s="125" t="s">
        <v>156</v>
      </c>
      <c r="AU137" s="125" t="s">
        <v>150</v>
      </c>
      <c r="AV137" s="123" t="s">
        <v>89</v>
      </c>
      <c r="AW137" s="123" t="s">
        <v>36</v>
      </c>
      <c r="AX137" s="123" t="s">
        <v>81</v>
      </c>
      <c r="AY137" s="125" t="s">
        <v>139</v>
      </c>
    </row>
    <row r="138" spans="1:65" s="130" customFormat="1" x14ac:dyDescent="0.2">
      <c r="B138" s="131"/>
      <c r="D138" s="116" t="s">
        <v>156</v>
      </c>
      <c r="E138" s="132" t="s">
        <v>1</v>
      </c>
      <c r="F138" s="133" t="s">
        <v>158</v>
      </c>
      <c r="H138" s="134">
        <v>30</v>
      </c>
      <c r="L138" s="131"/>
      <c r="M138" s="135"/>
      <c r="N138" s="136"/>
      <c r="O138" s="136"/>
      <c r="P138" s="136"/>
      <c r="Q138" s="136"/>
      <c r="R138" s="136"/>
      <c r="S138" s="136"/>
      <c r="T138" s="137"/>
      <c r="AT138" s="132" t="s">
        <v>156</v>
      </c>
      <c r="AU138" s="132" t="s">
        <v>150</v>
      </c>
      <c r="AV138" s="130" t="s">
        <v>91</v>
      </c>
      <c r="AW138" s="130" t="s">
        <v>36</v>
      </c>
      <c r="AX138" s="130" t="s">
        <v>89</v>
      </c>
      <c r="AY138" s="132" t="s">
        <v>139</v>
      </c>
    </row>
    <row r="139" spans="1:65" s="21" customFormat="1" ht="33" customHeight="1" x14ac:dyDescent="0.2">
      <c r="A139" s="18"/>
      <c r="B139" s="19"/>
      <c r="C139" s="103" t="s">
        <v>91</v>
      </c>
      <c r="D139" s="103" t="s">
        <v>144</v>
      </c>
      <c r="E139" s="104" t="s">
        <v>159</v>
      </c>
      <c r="F139" s="105" t="s">
        <v>160</v>
      </c>
      <c r="G139" s="106" t="s">
        <v>147</v>
      </c>
      <c r="H139" s="107">
        <v>900</v>
      </c>
      <c r="I139" s="1"/>
      <c r="J139" s="108">
        <f>ROUND(I139*H139,2)</f>
        <v>0</v>
      </c>
      <c r="K139" s="105" t="s">
        <v>148</v>
      </c>
      <c r="L139" s="19"/>
      <c r="M139" s="109" t="s">
        <v>1</v>
      </c>
      <c r="N139" s="110" t="s">
        <v>46</v>
      </c>
      <c r="O139" s="111"/>
      <c r="P139" s="112">
        <f>O139*H139</f>
        <v>0</v>
      </c>
      <c r="Q139" s="112">
        <v>0</v>
      </c>
      <c r="R139" s="112">
        <f>Q139*H139</f>
        <v>0</v>
      </c>
      <c r="S139" s="112">
        <v>0</v>
      </c>
      <c r="T139" s="113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14" t="s">
        <v>149</v>
      </c>
      <c r="AT139" s="114" t="s">
        <v>144</v>
      </c>
      <c r="AU139" s="114" t="s">
        <v>150</v>
      </c>
      <c r="AY139" s="9" t="s">
        <v>139</v>
      </c>
      <c r="BE139" s="115">
        <f>IF(N139="základní",J139,0)</f>
        <v>0</v>
      </c>
      <c r="BF139" s="115">
        <f>IF(N139="snížená",J139,0)</f>
        <v>0</v>
      </c>
      <c r="BG139" s="115">
        <f>IF(N139="zákl. přenesená",J139,0)</f>
        <v>0</v>
      </c>
      <c r="BH139" s="115">
        <f>IF(N139="sníž. přenesená",J139,0)</f>
        <v>0</v>
      </c>
      <c r="BI139" s="115">
        <f>IF(N139="nulová",J139,0)</f>
        <v>0</v>
      </c>
      <c r="BJ139" s="9" t="s">
        <v>89</v>
      </c>
      <c r="BK139" s="115">
        <f>ROUND(I139*H139,2)</f>
        <v>0</v>
      </c>
      <c r="BL139" s="9" t="s">
        <v>149</v>
      </c>
      <c r="BM139" s="114" t="s">
        <v>161</v>
      </c>
    </row>
    <row r="140" spans="1:65" s="21" customFormat="1" ht="29.25" x14ac:dyDescent="0.2">
      <c r="A140" s="18"/>
      <c r="B140" s="19"/>
      <c r="C140" s="18"/>
      <c r="D140" s="116" t="s">
        <v>152</v>
      </c>
      <c r="E140" s="18"/>
      <c r="F140" s="117" t="s">
        <v>162</v>
      </c>
      <c r="G140" s="18"/>
      <c r="H140" s="18"/>
      <c r="I140" s="18"/>
      <c r="J140" s="18"/>
      <c r="K140" s="18"/>
      <c r="L140" s="19"/>
      <c r="M140" s="118"/>
      <c r="N140" s="119"/>
      <c r="O140" s="111"/>
      <c r="P140" s="111"/>
      <c r="Q140" s="111"/>
      <c r="R140" s="111"/>
      <c r="S140" s="111"/>
      <c r="T140" s="120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T140" s="9" t="s">
        <v>152</v>
      </c>
      <c r="AU140" s="9" t="s">
        <v>150</v>
      </c>
    </row>
    <row r="141" spans="1:65" s="21" customFormat="1" x14ac:dyDescent="0.2">
      <c r="A141" s="18"/>
      <c r="B141" s="19"/>
      <c r="C141" s="18"/>
      <c r="D141" s="121" t="s">
        <v>154</v>
      </c>
      <c r="E141" s="18"/>
      <c r="F141" s="122" t="s">
        <v>163</v>
      </c>
      <c r="G141" s="18"/>
      <c r="H141" s="18"/>
      <c r="I141" s="18"/>
      <c r="J141" s="18"/>
      <c r="K141" s="18"/>
      <c r="L141" s="19"/>
      <c r="M141" s="118"/>
      <c r="N141" s="119"/>
      <c r="O141" s="111"/>
      <c r="P141" s="111"/>
      <c r="Q141" s="111"/>
      <c r="R141" s="111"/>
      <c r="S141" s="111"/>
      <c r="T141" s="120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T141" s="9" t="s">
        <v>154</v>
      </c>
      <c r="AU141" s="9" t="s">
        <v>150</v>
      </c>
    </row>
    <row r="142" spans="1:65" s="123" customFormat="1" x14ac:dyDescent="0.2">
      <c r="B142" s="124"/>
      <c r="D142" s="116" t="s">
        <v>156</v>
      </c>
      <c r="E142" s="125" t="s">
        <v>1</v>
      </c>
      <c r="F142" s="126" t="s">
        <v>157</v>
      </c>
      <c r="H142" s="125" t="s">
        <v>1</v>
      </c>
      <c r="L142" s="124"/>
      <c r="M142" s="127"/>
      <c r="N142" s="128"/>
      <c r="O142" s="128"/>
      <c r="P142" s="128"/>
      <c r="Q142" s="128"/>
      <c r="R142" s="128"/>
      <c r="S142" s="128"/>
      <c r="T142" s="129"/>
      <c r="AT142" s="125" t="s">
        <v>156</v>
      </c>
      <c r="AU142" s="125" t="s">
        <v>150</v>
      </c>
      <c r="AV142" s="123" t="s">
        <v>89</v>
      </c>
      <c r="AW142" s="123" t="s">
        <v>36</v>
      </c>
      <c r="AX142" s="123" t="s">
        <v>81</v>
      </c>
      <c r="AY142" s="125" t="s">
        <v>139</v>
      </c>
    </row>
    <row r="143" spans="1:65" s="130" customFormat="1" x14ac:dyDescent="0.2">
      <c r="B143" s="131"/>
      <c r="D143" s="116" t="s">
        <v>156</v>
      </c>
      <c r="E143" s="132" t="s">
        <v>1</v>
      </c>
      <c r="F143" s="133" t="s">
        <v>164</v>
      </c>
      <c r="H143" s="134">
        <v>900</v>
      </c>
      <c r="L143" s="131"/>
      <c r="M143" s="135"/>
      <c r="N143" s="136"/>
      <c r="O143" s="136"/>
      <c r="P143" s="136"/>
      <c r="Q143" s="136"/>
      <c r="R143" s="136"/>
      <c r="S143" s="136"/>
      <c r="T143" s="137"/>
      <c r="AT143" s="132" t="s">
        <v>156</v>
      </c>
      <c r="AU143" s="132" t="s">
        <v>150</v>
      </c>
      <c r="AV143" s="130" t="s">
        <v>91</v>
      </c>
      <c r="AW143" s="130" t="s">
        <v>36</v>
      </c>
      <c r="AX143" s="130" t="s">
        <v>81</v>
      </c>
      <c r="AY143" s="132" t="s">
        <v>139</v>
      </c>
    </row>
    <row r="144" spans="1:65" s="138" customFormat="1" x14ac:dyDescent="0.2">
      <c r="B144" s="139"/>
      <c r="D144" s="116" t="s">
        <v>156</v>
      </c>
      <c r="E144" s="140" t="s">
        <v>1</v>
      </c>
      <c r="F144" s="141" t="s">
        <v>165</v>
      </c>
      <c r="H144" s="142">
        <v>900</v>
      </c>
      <c r="L144" s="139"/>
      <c r="M144" s="143"/>
      <c r="N144" s="144"/>
      <c r="O144" s="144"/>
      <c r="P144" s="144"/>
      <c r="Q144" s="144"/>
      <c r="R144" s="144"/>
      <c r="S144" s="144"/>
      <c r="T144" s="145"/>
      <c r="AT144" s="140" t="s">
        <v>156</v>
      </c>
      <c r="AU144" s="140" t="s">
        <v>150</v>
      </c>
      <c r="AV144" s="138" t="s">
        <v>149</v>
      </c>
      <c r="AW144" s="138" t="s">
        <v>36</v>
      </c>
      <c r="AX144" s="138" t="s">
        <v>89</v>
      </c>
      <c r="AY144" s="140" t="s">
        <v>139</v>
      </c>
    </row>
    <row r="145" spans="1:65" s="21" customFormat="1" ht="33" customHeight="1" x14ac:dyDescent="0.2">
      <c r="A145" s="18"/>
      <c r="B145" s="19"/>
      <c r="C145" s="103" t="s">
        <v>150</v>
      </c>
      <c r="D145" s="103" t="s">
        <v>144</v>
      </c>
      <c r="E145" s="104" t="s">
        <v>166</v>
      </c>
      <c r="F145" s="105" t="s">
        <v>167</v>
      </c>
      <c r="G145" s="106" t="s">
        <v>147</v>
      </c>
      <c r="H145" s="107">
        <v>30</v>
      </c>
      <c r="I145" s="1"/>
      <c r="J145" s="108">
        <f>ROUND(I145*H145,2)</f>
        <v>0</v>
      </c>
      <c r="K145" s="105" t="s">
        <v>148</v>
      </c>
      <c r="L145" s="19"/>
      <c r="M145" s="109" t="s">
        <v>1</v>
      </c>
      <c r="N145" s="110" t="s">
        <v>46</v>
      </c>
      <c r="O145" s="111"/>
      <c r="P145" s="112">
        <f>O145*H145</f>
        <v>0</v>
      </c>
      <c r="Q145" s="112">
        <v>0</v>
      </c>
      <c r="R145" s="112">
        <f>Q145*H145</f>
        <v>0</v>
      </c>
      <c r="S145" s="112">
        <v>0</v>
      </c>
      <c r="T145" s="113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114" t="s">
        <v>149</v>
      </c>
      <c r="AT145" s="114" t="s">
        <v>144</v>
      </c>
      <c r="AU145" s="114" t="s">
        <v>150</v>
      </c>
      <c r="AY145" s="9" t="s">
        <v>139</v>
      </c>
      <c r="BE145" s="115">
        <f>IF(N145="základní",J145,0)</f>
        <v>0</v>
      </c>
      <c r="BF145" s="115">
        <f>IF(N145="snížená",J145,0)</f>
        <v>0</v>
      </c>
      <c r="BG145" s="115">
        <f>IF(N145="zákl. přenesená",J145,0)</f>
        <v>0</v>
      </c>
      <c r="BH145" s="115">
        <f>IF(N145="sníž. přenesená",J145,0)</f>
        <v>0</v>
      </c>
      <c r="BI145" s="115">
        <f>IF(N145="nulová",J145,0)</f>
        <v>0</v>
      </c>
      <c r="BJ145" s="9" t="s">
        <v>89</v>
      </c>
      <c r="BK145" s="115">
        <f>ROUND(I145*H145,2)</f>
        <v>0</v>
      </c>
      <c r="BL145" s="9" t="s">
        <v>149</v>
      </c>
      <c r="BM145" s="114" t="s">
        <v>168</v>
      </c>
    </row>
    <row r="146" spans="1:65" s="21" customFormat="1" ht="29.25" x14ac:dyDescent="0.2">
      <c r="A146" s="18"/>
      <c r="B146" s="19"/>
      <c r="C146" s="18"/>
      <c r="D146" s="116" t="s">
        <v>152</v>
      </c>
      <c r="E146" s="18"/>
      <c r="F146" s="117" t="s">
        <v>169</v>
      </c>
      <c r="G146" s="18"/>
      <c r="H146" s="18"/>
      <c r="I146" s="18"/>
      <c r="J146" s="18"/>
      <c r="K146" s="18"/>
      <c r="L146" s="19"/>
      <c r="M146" s="118"/>
      <c r="N146" s="119"/>
      <c r="O146" s="111"/>
      <c r="P146" s="111"/>
      <c r="Q146" s="111"/>
      <c r="R146" s="111"/>
      <c r="S146" s="111"/>
      <c r="T146" s="120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9" t="s">
        <v>152</v>
      </c>
      <c r="AU146" s="9" t="s">
        <v>150</v>
      </c>
    </row>
    <row r="147" spans="1:65" s="21" customFormat="1" x14ac:dyDescent="0.2">
      <c r="A147" s="18"/>
      <c r="B147" s="19"/>
      <c r="C147" s="18"/>
      <c r="D147" s="121" t="s">
        <v>154</v>
      </c>
      <c r="E147" s="18"/>
      <c r="F147" s="122" t="s">
        <v>170</v>
      </c>
      <c r="G147" s="18"/>
      <c r="H147" s="18"/>
      <c r="I147" s="18"/>
      <c r="J147" s="18"/>
      <c r="K147" s="18"/>
      <c r="L147" s="19"/>
      <c r="M147" s="118"/>
      <c r="N147" s="119"/>
      <c r="O147" s="111"/>
      <c r="P147" s="111"/>
      <c r="Q147" s="111"/>
      <c r="R147" s="111"/>
      <c r="S147" s="111"/>
      <c r="T147" s="120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T147" s="9" t="s">
        <v>154</v>
      </c>
      <c r="AU147" s="9" t="s">
        <v>150</v>
      </c>
    </row>
    <row r="148" spans="1:65" s="123" customFormat="1" x14ac:dyDescent="0.2">
      <c r="B148" s="124"/>
      <c r="D148" s="116" t="s">
        <v>156</v>
      </c>
      <c r="E148" s="125" t="s">
        <v>1</v>
      </c>
      <c r="F148" s="126" t="s">
        <v>157</v>
      </c>
      <c r="H148" s="125" t="s">
        <v>1</v>
      </c>
      <c r="L148" s="124"/>
      <c r="M148" s="127"/>
      <c r="N148" s="128"/>
      <c r="O148" s="128"/>
      <c r="P148" s="128"/>
      <c r="Q148" s="128"/>
      <c r="R148" s="128"/>
      <c r="S148" s="128"/>
      <c r="T148" s="129"/>
      <c r="AT148" s="125" t="s">
        <v>156</v>
      </c>
      <c r="AU148" s="125" t="s">
        <v>150</v>
      </c>
      <c r="AV148" s="123" t="s">
        <v>89</v>
      </c>
      <c r="AW148" s="123" t="s">
        <v>36</v>
      </c>
      <c r="AX148" s="123" t="s">
        <v>81</v>
      </c>
      <c r="AY148" s="125" t="s">
        <v>139</v>
      </c>
    </row>
    <row r="149" spans="1:65" s="130" customFormat="1" x14ac:dyDescent="0.2">
      <c r="B149" s="131"/>
      <c r="D149" s="116" t="s">
        <v>156</v>
      </c>
      <c r="E149" s="132" t="s">
        <v>1</v>
      </c>
      <c r="F149" s="133" t="s">
        <v>158</v>
      </c>
      <c r="H149" s="134">
        <v>30</v>
      </c>
      <c r="L149" s="131"/>
      <c r="M149" s="135"/>
      <c r="N149" s="136"/>
      <c r="O149" s="136"/>
      <c r="P149" s="136"/>
      <c r="Q149" s="136"/>
      <c r="R149" s="136"/>
      <c r="S149" s="136"/>
      <c r="T149" s="137"/>
      <c r="AT149" s="132" t="s">
        <v>156</v>
      </c>
      <c r="AU149" s="132" t="s">
        <v>150</v>
      </c>
      <c r="AV149" s="130" t="s">
        <v>91</v>
      </c>
      <c r="AW149" s="130" t="s">
        <v>36</v>
      </c>
      <c r="AX149" s="130" t="s">
        <v>89</v>
      </c>
      <c r="AY149" s="132" t="s">
        <v>139</v>
      </c>
    </row>
    <row r="150" spans="1:65" s="21" customFormat="1" ht="24.2" customHeight="1" x14ac:dyDescent="0.2">
      <c r="A150" s="18"/>
      <c r="B150" s="19"/>
      <c r="C150" s="103" t="s">
        <v>149</v>
      </c>
      <c r="D150" s="103" t="s">
        <v>144</v>
      </c>
      <c r="E150" s="104" t="s">
        <v>171</v>
      </c>
      <c r="F150" s="105" t="s">
        <v>172</v>
      </c>
      <c r="G150" s="106" t="s">
        <v>147</v>
      </c>
      <c r="H150" s="107">
        <v>40</v>
      </c>
      <c r="I150" s="1"/>
      <c r="J150" s="108">
        <f>ROUND(I150*H150,2)</f>
        <v>0</v>
      </c>
      <c r="K150" s="105" t="s">
        <v>148</v>
      </c>
      <c r="L150" s="19"/>
      <c r="M150" s="109" t="s">
        <v>1</v>
      </c>
      <c r="N150" s="110" t="s">
        <v>46</v>
      </c>
      <c r="O150" s="111"/>
      <c r="P150" s="112">
        <f>O150*H150</f>
        <v>0</v>
      </c>
      <c r="Q150" s="112">
        <v>0</v>
      </c>
      <c r="R150" s="112">
        <f>Q150*H150</f>
        <v>0</v>
      </c>
      <c r="S150" s="112">
        <v>0</v>
      </c>
      <c r="T150" s="113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14" t="s">
        <v>149</v>
      </c>
      <c r="AT150" s="114" t="s">
        <v>144</v>
      </c>
      <c r="AU150" s="114" t="s">
        <v>150</v>
      </c>
      <c r="AY150" s="9" t="s">
        <v>139</v>
      </c>
      <c r="BE150" s="115">
        <f>IF(N150="základní",J150,0)</f>
        <v>0</v>
      </c>
      <c r="BF150" s="115">
        <f>IF(N150="snížená",J150,0)</f>
        <v>0</v>
      </c>
      <c r="BG150" s="115">
        <f>IF(N150="zákl. přenesená",J150,0)</f>
        <v>0</v>
      </c>
      <c r="BH150" s="115">
        <f>IF(N150="sníž. přenesená",J150,0)</f>
        <v>0</v>
      </c>
      <c r="BI150" s="115">
        <f>IF(N150="nulová",J150,0)</f>
        <v>0</v>
      </c>
      <c r="BJ150" s="9" t="s">
        <v>89</v>
      </c>
      <c r="BK150" s="115">
        <f>ROUND(I150*H150,2)</f>
        <v>0</v>
      </c>
      <c r="BL150" s="9" t="s">
        <v>149</v>
      </c>
      <c r="BM150" s="114" t="s">
        <v>173</v>
      </c>
    </row>
    <row r="151" spans="1:65" s="21" customFormat="1" ht="19.5" x14ac:dyDescent="0.2">
      <c r="A151" s="18"/>
      <c r="B151" s="19"/>
      <c r="C151" s="18"/>
      <c r="D151" s="116" t="s">
        <v>152</v>
      </c>
      <c r="E151" s="18"/>
      <c r="F151" s="117" t="s">
        <v>174</v>
      </c>
      <c r="G151" s="18"/>
      <c r="H151" s="18"/>
      <c r="I151" s="18"/>
      <c r="J151" s="18"/>
      <c r="K151" s="18"/>
      <c r="L151" s="19"/>
      <c r="M151" s="118"/>
      <c r="N151" s="119"/>
      <c r="O151" s="111"/>
      <c r="P151" s="111"/>
      <c r="Q151" s="111"/>
      <c r="R151" s="111"/>
      <c r="S151" s="111"/>
      <c r="T151" s="120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9" t="s">
        <v>152</v>
      </c>
      <c r="AU151" s="9" t="s">
        <v>150</v>
      </c>
    </row>
    <row r="152" spans="1:65" s="21" customFormat="1" x14ac:dyDescent="0.2">
      <c r="A152" s="18"/>
      <c r="B152" s="19"/>
      <c r="C152" s="18"/>
      <c r="D152" s="121" t="s">
        <v>154</v>
      </c>
      <c r="E152" s="18"/>
      <c r="F152" s="122" t="s">
        <v>175</v>
      </c>
      <c r="G152" s="18"/>
      <c r="H152" s="18"/>
      <c r="I152" s="18"/>
      <c r="J152" s="18"/>
      <c r="K152" s="18"/>
      <c r="L152" s="19"/>
      <c r="M152" s="118"/>
      <c r="N152" s="119"/>
      <c r="O152" s="111"/>
      <c r="P152" s="111"/>
      <c r="Q152" s="111"/>
      <c r="R152" s="111"/>
      <c r="S152" s="111"/>
      <c r="T152" s="120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9" t="s">
        <v>154</v>
      </c>
      <c r="AU152" s="9" t="s">
        <v>150</v>
      </c>
    </row>
    <row r="153" spans="1:65" s="123" customFormat="1" ht="22.5" x14ac:dyDescent="0.2">
      <c r="B153" s="124"/>
      <c r="D153" s="116" t="s">
        <v>156</v>
      </c>
      <c r="E153" s="125" t="s">
        <v>1</v>
      </c>
      <c r="F153" s="126" t="s">
        <v>176</v>
      </c>
      <c r="H153" s="125" t="s">
        <v>1</v>
      </c>
      <c r="L153" s="124"/>
      <c r="M153" s="127"/>
      <c r="N153" s="128"/>
      <c r="O153" s="128"/>
      <c r="P153" s="128"/>
      <c r="Q153" s="128"/>
      <c r="R153" s="128"/>
      <c r="S153" s="128"/>
      <c r="T153" s="129"/>
      <c r="AT153" s="125" t="s">
        <v>156</v>
      </c>
      <c r="AU153" s="125" t="s">
        <v>150</v>
      </c>
      <c r="AV153" s="123" t="s">
        <v>89</v>
      </c>
      <c r="AW153" s="123" t="s">
        <v>36</v>
      </c>
      <c r="AX153" s="123" t="s">
        <v>81</v>
      </c>
      <c r="AY153" s="125" t="s">
        <v>139</v>
      </c>
    </row>
    <row r="154" spans="1:65" s="130" customFormat="1" x14ac:dyDescent="0.2">
      <c r="B154" s="131"/>
      <c r="D154" s="116" t="s">
        <v>156</v>
      </c>
      <c r="E154" s="132" t="s">
        <v>1</v>
      </c>
      <c r="F154" s="133" t="s">
        <v>177</v>
      </c>
      <c r="H154" s="134">
        <v>40</v>
      </c>
      <c r="L154" s="131"/>
      <c r="M154" s="135"/>
      <c r="N154" s="136"/>
      <c r="O154" s="136"/>
      <c r="P154" s="136"/>
      <c r="Q154" s="136"/>
      <c r="R154" s="136"/>
      <c r="S154" s="136"/>
      <c r="T154" s="137"/>
      <c r="AT154" s="132" t="s">
        <v>156</v>
      </c>
      <c r="AU154" s="132" t="s">
        <v>150</v>
      </c>
      <c r="AV154" s="130" t="s">
        <v>91</v>
      </c>
      <c r="AW154" s="130" t="s">
        <v>36</v>
      </c>
      <c r="AX154" s="130" t="s">
        <v>81</v>
      </c>
      <c r="AY154" s="132" t="s">
        <v>139</v>
      </c>
    </row>
    <row r="155" spans="1:65" s="138" customFormat="1" x14ac:dyDescent="0.2">
      <c r="B155" s="139"/>
      <c r="D155" s="116" t="s">
        <v>156</v>
      </c>
      <c r="E155" s="140" t="s">
        <v>1</v>
      </c>
      <c r="F155" s="141" t="s">
        <v>165</v>
      </c>
      <c r="H155" s="142">
        <v>40</v>
      </c>
      <c r="L155" s="139"/>
      <c r="M155" s="143"/>
      <c r="N155" s="144"/>
      <c r="O155" s="144"/>
      <c r="P155" s="144"/>
      <c r="Q155" s="144"/>
      <c r="R155" s="144"/>
      <c r="S155" s="144"/>
      <c r="T155" s="145"/>
      <c r="AT155" s="140" t="s">
        <v>156</v>
      </c>
      <c r="AU155" s="140" t="s">
        <v>150</v>
      </c>
      <c r="AV155" s="138" t="s">
        <v>149</v>
      </c>
      <c r="AW155" s="138" t="s">
        <v>36</v>
      </c>
      <c r="AX155" s="138" t="s">
        <v>89</v>
      </c>
      <c r="AY155" s="140" t="s">
        <v>139</v>
      </c>
    </row>
    <row r="156" spans="1:65" s="90" customFormat="1" ht="20.85" customHeight="1" x14ac:dyDescent="0.2">
      <c r="B156" s="91"/>
      <c r="D156" s="92" t="s">
        <v>80</v>
      </c>
      <c r="E156" s="101" t="s">
        <v>178</v>
      </c>
      <c r="F156" s="101" t="s">
        <v>179</v>
      </c>
      <c r="J156" s="102">
        <f>BK156</f>
        <v>0</v>
      </c>
      <c r="L156" s="91"/>
      <c r="M156" s="95"/>
      <c r="N156" s="96"/>
      <c r="O156" s="96"/>
      <c r="P156" s="97">
        <f>SUM(P157:P168)</f>
        <v>0</v>
      </c>
      <c r="Q156" s="96"/>
      <c r="R156" s="97">
        <f>SUM(R157:R168)</f>
        <v>0</v>
      </c>
      <c r="S156" s="96"/>
      <c r="T156" s="98">
        <f>SUM(T157:T168)</f>
        <v>0</v>
      </c>
      <c r="AR156" s="92" t="s">
        <v>138</v>
      </c>
      <c r="AT156" s="99" t="s">
        <v>80</v>
      </c>
      <c r="AU156" s="99" t="s">
        <v>91</v>
      </c>
      <c r="AY156" s="92" t="s">
        <v>139</v>
      </c>
      <c r="BK156" s="100">
        <f>SUM(BK157:BK168)</f>
        <v>0</v>
      </c>
    </row>
    <row r="157" spans="1:65" s="21" customFormat="1" ht="16.5" customHeight="1" x14ac:dyDescent="0.2">
      <c r="A157" s="18"/>
      <c r="B157" s="19"/>
      <c r="C157" s="103" t="s">
        <v>138</v>
      </c>
      <c r="D157" s="103" t="s">
        <v>144</v>
      </c>
      <c r="E157" s="104" t="s">
        <v>180</v>
      </c>
      <c r="F157" s="105" t="s">
        <v>181</v>
      </c>
      <c r="G157" s="106" t="s">
        <v>182</v>
      </c>
      <c r="H157" s="107">
        <v>2</v>
      </c>
      <c r="I157" s="1"/>
      <c r="J157" s="108">
        <f>ROUND(I157*H157,2)</f>
        <v>0</v>
      </c>
      <c r="K157" s="105" t="s">
        <v>1</v>
      </c>
      <c r="L157" s="19"/>
      <c r="M157" s="109" t="s">
        <v>1</v>
      </c>
      <c r="N157" s="110" t="s">
        <v>46</v>
      </c>
      <c r="O157" s="111"/>
      <c r="P157" s="112">
        <f>O157*H157</f>
        <v>0</v>
      </c>
      <c r="Q157" s="112">
        <v>0</v>
      </c>
      <c r="R157" s="112">
        <f>Q157*H157</f>
        <v>0</v>
      </c>
      <c r="S157" s="112">
        <v>0</v>
      </c>
      <c r="T157" s="113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14" t="s">
        <v>149</v>
      </c>
      <c r="AT157" s="114" t="s">
        <v>144</v>
      </c>
      <c r="AU157" s="114" t="s">
        <v>150</v>
      </c>
      <c r="AY157" s="9" t="s">
        <v>139</v>
      </c>
      <c r="BE157" s="115">
        <f>IF(N157="základní",J157,0)</f>
        <v>0</v>
      </c>
      <c r="BF157" s="115">
        <f>IF(N157="snížená",J157,0)</f>
        <v>0</v>
      </c>
      <c r="BG157" s="115">
        <f>IF(N157="zákl. přenesená",J157,0)</f>
        <v>0</v>
      </c>
      <c r="BH157" s="115">
        <f>IF(N157="sníž. přenesená",J157,0)</f>
        <v>0</v>
      </c>
      <c r="BI157" s="115">
        <f>IF(N157="nulová",J157,0)</f>
        <v>0</v>
      </c>
      <c r="BJ157" s="9" t="s">
        <v>89</v>
      </c>
      <c r="BK157" s="115">
        <f>ROUND(I157*H157,2)</f>
        <v>0</v>
      </c>
      <c r="BL157" s="9" t="s">
        <v>149</v>
      </c>
      <c r="BM157" s="114" t="s">
        <v>183</v>
      </c>
    </row>
    <row r="158" spans="1:65" s="21" customFormat="1" ht="29.25" x14ac:dyDescent="0.2">
      <c r="A158" s="18"/>
      <c r="B158" s="19"/>
      <c r="C158" s="18"/>
      <c r="D158" s="116" t="s">
        <v>184</v>
      </c>
      <c r="E158" s="18"/>
      <c r="F158" s="146" t="s">
        <v>185</v>
      </c>
      <c r="G158" s="18"/>
      <c r="H158" s="18"/>
      <c r="I158" s="18"/>
      <c r="J158" s="18"/>
      <c r="K158" s="18"/>
      <c r="L158" s="19"/>
      <c r="M158" s="118"/>
      <c r="N158" s="119"/>
      <c r="O158" s="111"/>
      <c r="P158" s="111"/>
      <c r="Q158" s="111"/>
      <c r="R158" s="111"/>
      <c r="S158" s="111"/>
      <c r="T158" s="120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9" t="s">
        <v>184</v>
      </c>
      <c r="AU158" s="9" t="s">
        <v>150</v>
      </c>
    </row>
    <row r="159" spans="1:65" s="130" customFormat="1" x14ac:dyDescent="0.2">
      <c r="B159" s="131"/>
      <c r="D159" s="116" t="s">
        <v>156</v>
      </c>
      <c r="E159" s="132" t="s">
        <v>1</v>
      </c>
      <c r="F159" s="133" t="s">
        <v>186</v>
      </c>
      <c r="H159" s="134">
        <v>2</v>
      </c>
      <c r="L159" s="131"/>
      <c r="M159" s="135"/>
      <c r="N159" s="136"/>
      <c r="O159" s="136"/>
      <c r="P159" s="136"/>
      <c r="Q159" s="136"/>
      <c r="R159" s="136"/>
      <c r="S159" s="136"/>
      <c r="T159" s="137"/>
      <c r="AT159" s="132" t="s">
        <v>156</v>
      </c>
      <c r="AU159" s="132" t="s">
        <v>150</v>
      </c>
      <c r="AV159" s="130" t="s">
        <v>91</v>
      </c>
      <c r="AW159" s="130" t="s">
        <v>36</v>
      </c>
      <c r="AX159" s="130" t="s">
        <v>89</v>
      </c>
      <c r="AY159" s="132" t="s">
        <v>139</v>
      </c>
    </row>
    <row r="160" spans="1:65" s="21" customFormat="1" ht="16.5" customHeight="1" x14ac:dyDescent="0.2">
      <c r="A160" s="18"/>
      <c r="B160" s="19"/>
      <c r="C160" s="103" t="s">
        <v>187</v>
      </c>
      <c r="D160" s="103" t="s">
        <v>144</v>
      </c>
      <c r="E160" s="104" t="s">
        <v>188</v>
      </c>
      <c r="F160" s="105" t="s">
        <v>189</v>
      </c>
      <c r="G160" s="106" t="s">
        <v>182</v>
      </c>
      <c r="H160" s="107">
        <v>1</v>
      </c>
      <c r="I160" s="1"/>
      <c r="J160" s="108">
        <f>ROUND(I160*H160,2)</f>
        <v>0</v>
      </c>
      <c r="K160" s="105" t="s">
        <v>1</v>
      </c>
      <c r="L160" s="19"/>
      <c r="M160" s="109" t="s">
        <v>1</v>
      </c>
      <c r="N160" s="110" t="s">
        <v>46</v>
      </c>
      <c r="O160" s="111"/>
      <c r="P160" s="112">
        <f>O160*H160</f>
        <v>0</v>
      </c>
      <c r="Q160" s="112">
        <v>0</v>
      </c>
      <c r="R160" s="112">
        <f>Q160*H160</f>
        <v>0</v>
      </c>
      <c r="S160" s="112">
        <v>0</v>
      </c>
      <c r="T160" s="113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114" t="s">
        <v>149</v>
      </c>
      <c r="AT160" s="114" t="s">
        <v>144</v>
      </c>
      <c r="AU160" s="114" t="s">
        <v>150</v>
      </c>
      <c r="AY160" s="9" t="s">
        <v>139</v>
      </c>
      <c r="BE160" s="115">
        <f>IF(N160="základní",J160,0)</f>
        <v>0</v>
      </c>
      <c r="BF160" s="115">
        <f>IF(N160="snížená",J160,0)</f>
        <v>0</v>
      </c>
      <c r="BG160" s="115">
        <f>IF(N160="zákl. přenesená",J160,0)</f>
        <v>0</v>
      </c>
      <c r="BH160" s="115">
        <f>IF(N160="sníž. přenesená",J160,0)</f>
        <v>0</v>
      </c>
      <c r="BI160" s="115">
        <f>IF(N160="nulová",J160,0)</f>
        <v>0</v>
      </c>
      <c r="BJ160" s="9" t="s">
        <v>89</v>
      </c>
      <c r="BK160" s="115">
        <f>ROUND(I160*H160,2)</f>
        <v>0</v>
      </c>
      <c r="BL160" s="9" t="s">
        <v>149</v>
      </c>
      <c r="BM160" s="114" t="s">
        <v>190</v>
      </c>
    </row>
    <row r="161" spans="1:65" s="21" customFormat="1" ht="29.25" x14ac:dyDescent="0.2">
      <c r="A161" s="18"/>
      <c r="B161" s="19"/>
      <c r="C161" s="18"/>
      <c r="D161" s="116" t="s">
        <v>184</v>
      </c>
      <c r="E161" s="18"/>
      <c r="F161" s="146" t="s">
        <v>191</v>
      </c>
      <c r="G161" s="18"/>
      <c r="H161" s="18"/>
      <c r="I161" s="18"/>
      <c r="J161" s="18"/>
      <c r="K161" s="18"/>
      <c r="L161" s="19"/>
      <c r="M161" s="118"/>
      <c r="N161" s="119"/>
      <c r="O161" s="111"/>
      <c r="P161" s="111"/>
      <c r="Q161" s="111"/>
      <c r="R161" s="111"/>
      <c r="S161" s="111"/>
      <c r="T161" s="120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9" t="s">
        <v>184</v>
      </c>
      <c r="AU161" s="9" t="s">
        <v>150</v>
      </c>
    </row>
    <row r="162" spans="1:65" s="130" customFormat="1" x14ac:dyDescent="0.2">
      <c r="B162" s="131"/>
      <c r="D162" s="116" t="s">
        <v>156</v>
      </c>
      <c r="E162" s="132" t="s">
        <v>1</v>
      </c>
      <c r="F162" s="133" t="s">
        <v>192</v>
      </c>
      <c r="H162" s="134">
        <v>1</v>
      </c>
      <c r="L162" s="131"/>
      <c r="M162" s="135"/>
      <c r="N162" s="136"/>
      <c r="O162" s="136"/>
      <c r="P162" s="136"/>
      <c r="Q162" s="136"/>
      <c r="R162" s="136"/>
      <c r="S162" s="136"/>
      <c r="T162" s="137"/>
      <c r="AT162" s="132" t="s">
        <v>156</v>
      </c>
      <c r="AU162" s="132" t="s">
        <v>150</v>
      </c>
      <c r="AV162" s="130" t="s">
        <v>91</v>
      </c>
      <c r="AW162" s="130" t="s">
        <v>36</v>
      </c>
      <c r="AX162" s="130" t="s">
        <v>89</v>
      </c>
      <c r="AY162" s="132" t="s">
        <v>139</v>
      </c>
    </row>
    <row r="163" spans="1:65" s="21" customFormat="1" ht="16.5" customHeight="1" x14ac:dyDescent="0.2">
      <c r="A163" s="18"/>
      <c r="B163" s="19"/>
      <c r="C163" s="103" t="s">
        <v>193</v>
      </c>
      <c r="D163" s="103" t="s">
        <v>144</v>
      </c>
      <c r="E163" s="104" t="s">
        <v>194</v>
      </c>
      <c r="F163" s="105" t="s">
        <v>195</v>
      </c>
      <c r="G163" s="106" t="s">
        <v>182</v>
      </c>
      <c r="H163" s="107">
        <v>2</v>
      </c>
      <c r="I163" s="1"/>
      <c r="J163" s="108">
        <f>ROUND(I163*H163,2)</f>
        <v>0</v>
      </c>
      <c r="K163" s="105" t="s">
        <v>1</v>
      </c>
      <c r="L163" s="19"/>
      <c r="M163" s="109" t="s">
        <v>1</v>
      </c>
      <c r="N163" s="110" t="s">
        <v>46</v>
      </c>
      <c r="O163" s="111"/>
      <c r="P163" s="112">
        <f>O163*H163</f>
        <v>0</v>
      </c>
      <c r="Q163" s="112">
        <v>0</v>
      </c>
      <c r="R163" s="112">
        <f>Q163*H163</f>
        <v>0</v>
      </c>
      <c r="S163" s="112">
        <v>0</v>
      </c>
      <c r="T163" s="113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14" t="s">
        <v>149</v>
      </c>
      <c r="AT163" s="114" t="s">
        <v>144</v>
      </c>
      <c r="AU163" s="114" t="s">
        <v>150</v>
      </c>
      <c r="AY163" s="9" t="s">
        <v>139</v>
      </c>
      <c r="BE163" s="115">
        <f>IF(N163="základní",J163,0)</f>
        <v>0</v>
      </c>
      <c r="BF163" s="115">
        <f>IF(N163="snížená",J163,0)</f>
        <v>0</v>
      </c>
      <c r="BG163" s="115">
        <f>IF(N163="zákl. přenesená",J163,0)</f>
        <v>0</v>
      </c>
      <c r="BH163" s="115">
        <f>IF(N163="sníž. přenesená",J163,0)</f>
        <v>0</v>
      </c>
      <c r="BI163" s="115">
        <f>IF(N163="nulová",J163,0)</f>
        <v>0</v>
      </c>
      <c r="BJ163" s="9" t="s">
        <v>89</v>
      </c>
      <c r="BK163" s="115">
        <f>ROUND(I163*H163,2)</f>
        <v>0</v>
      </c>
      <c r="BL163" s="9" t="s">
        <v>149</v>
      </c>
      <c r="BM163" s="114" t="s">
        <v>196</v>
      </c>
    </row>
    <row r="164" spans="1:65" s="21" customFormat="1" ht="29.25" x14ac:dyDescent="0.2">
      <c r="A164" s="18"/>
      <c r="B164" s="19"/>
      <c r="C164" s="18"/>
      <c r="D164" s="116" t="s">
        <v>184</v>
      </c>
      <c r="E164" s="18"/>
      <c r="F164" s="146" t="s">
        <v>197</v>
      </c>
      <c r="G164" s="18"/>
      <c r="H164" s="18"/>
      <c r="I164" s="18"/>
      <c r="J164" s="18"/>
      <c r="K164" s="18"/>
      <c r="L164" s="19"/>
      <c r="M164" s="118"/>
      <c r="N164" s="119"/>
      <c r="O164" s="111"/>
      <c r="P164" s="111"/>
      <c r="Q164" s="111"/>
      <c r="R164" s="111"/>
      <c r="S164" s="111"/>
      <c r="T164" s="120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9" t="s">
        <v>184</v>
      </c>
      <c r="AU164" s="9" t="s">
        <v>150</v>
      </c>
    </row>
    <row r="165" spans="1:65" s="130" customFormat="1" x14ac:dyDescent="0.2">
      <c r="B165" s="131"/>
      <c r="D165" s="116" t="s">
        <v>156</v>
      </c>
      <c r="E165" s="132" t="s">
        <v>1</v>
      </c>
      <c r="F165" s="133" t="s">
        <v>186</v>
      </c>
      <c r="H165" s="134">
        <v>2</v>
      </c>
      <c r="L165" s="131"/>
      <c r="M165" s="135"/>
      <c r="N165" s="136"/>
      <c r="O165" s="136"/>
      <c r="P165" s="136"/>
      <c r="Q165" s="136"/>
      <c r="R165" s="136"/>
      <c r="S165" s="136"/>
      <c r="T165" s="137"/>
      <c r="AT165" s="132" t="s">
        <v>156</v>
      </c>
      <c r="AU165" s="132" t="s">
        <v>150</v>
      </c>
      <c r="AV165" s="130" t="s">
        <v>91</v>
      </c>
      <c r="AW165" s="130" t="s">
        <v>36</v>
      </c>
      <c r="AX165" s="130" t="s">
        <v>89</v>
      </c>
      <c r="AY165" s="132" t="s">
        <v>139</v>
      </c>
    </row>
    <row r="166" spans="1:65" s="21" customFormat="1" ht="16.5" customHeight="1" x14ac:dyDescent="0.2">
      <c r="A166" s="18"/>
      <c r="B166" s="19"/>
      <c r="C166" s="103" t="s">
        <v>198</v>
      </c>
      <c r="D166" s="103" t="s">
        <v>144</v>
      </c>
      <c r="E166" s="104" t="s">
        <v>199</v>
      </c>
      <c r="F166" s="105" t="s">
        <v>200</v>
      </c>
      <c r="G166" s="106" t="s">
        <v>182</v>
      </c>
      <c r="H166" s="107">
        <v>2</v>
      </c>
      <c r="I166" s="1"/>
      <c r="J166" s="108">
        <f>ROUND(I166*H166,2)</f>
        <v>0</v>
      </c>
      <c r="K166" s="105" t="s">
        <v>1</v>
      </c>
      <c r="L166" s="19"/>
      <c r="M166" s="109" t="s">
        <v>1</v>
      </c>
      <c r="N166" s="110" t="s">
        <v>46</v>
      </c>
      <c r="O166" s="111"/>
      <c r="P166" s="112">
        <f>O166*H166</f>
        <v>0</v>
      </c>
      <c r="Q166" s="112">
        <v>0</v>
      </c>
      <c r="R166" s="112">
        <f>Q166*H166</f>
        <v>0</v>
      </c>
      <c r="S166" s="112">
        <v>0</v>
      </c>
      <c r="T166" s="113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14" t="s">
        <v>149</v>
      </c>
      <c r="AT166" s="114" t="s">
        <v>144</v>
      </c>
      <c r="AU166" s="114" t="s">
        <v>150</v>
      </c>
      <c r="AY166" s="9" t="s">
        <v>139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9" t="s">
        <v>89</v>
      </c>
      <c r="BK166" s="115">
        <f>ROUND(I166*H166,2)</f>
        <v>0</v>
      </c>
      <c r="BL166" s="9" t="s">
        <v>149</v>
      </c>
      <c r="BM166" s="114" t="s">
        <v>201</v>
      </c>
    </row>
    <row r="167" spans="1:65" s="21" customFormat="1" ht="29.25" x14ac:dyDescent="0.2">
      <c r="A167" s="18"/>
      <c r="B167" s="19"/>
      <c r="C167" s="18"/>
      <c r="D167" s="116" t="s">
        <v>184</v>
      </c>
      <c r="E167" s="18"/>
      <c r="F167" s="146" t="s">
        <v>202</v>
      </c>
      <c r="G167" s="18"/>
      <c r="H167" s="18"/>
      <c r="I167" s="18"/>
      <c r="J167" s="18"/>
      <c r="K167" s="18"/>
      <c r="L167" s="19"/>
      <c r="M167" s="118"/>
      <c r="N167" s="119"/>
      <c r="O167" s="111"/>
      <c r="P167" s="111"/>
      <c r="Q167" s="111"/>
      <c r="R167" s="111"/>
      <c r="S167" s="111"/>
      <c r="T167" s="120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9" t="s">
        <v>184</v>
      </c>
      <c r="AU167" s="9" t="s">
        <v>150</v>
      </c>
    </row>
    <row r="168" spans="1:65" s="130" customFormat="1" x14ac:dyDescent="0.2">
      <c r="B168" s="131"/>
      <c r="D168" s="116" t="s">
        <v>156</v>
      </c>
      <c r="E168" s="132" t="s">
        <v>1</v>
      </c>
      <c r="F168" s="133" t="s">
        <v>186</v>
      </c>
      <c r="H168" s="134">
        <v>2</v>
      </c>
      <c r="L168" s="131"/>
      <c r="M168" s="135"/>
      <c r="N168" s="136"/>
      <c r="O168" s="136"/>
      <c r="P168" s="136"/>
      <c r="Q168" s="136"/>
      <c r="R168" s="136"/>
      <c r="S168" s="136"/>
      <c r="T168" s="137"/>
      <c r="AT168" s="132" t="s">
        <v>156</v>
      </c>
      <c r="AU168" s="132" t="s">
        <v>150</v>
      </c>
      <c r="AV168" s="130" t="s">
        <v>91</v>
      </c>
      <c r="AW168" s="130" t="s">
        <v>36</v>
      </c>
      <c r="AX168" s="130" t="s">
        <v>89</v>
      </c>
      <c r="AY168" s="132" t="s">
        <v>139</v>
      </c>
    </row>
    <row r="169" spans="1:65" s="90" customFormat="1" ht="20.85" customHeight="1" x14ac:dyDescent="0.2">
      <c r="B169" s="91"/>
      <c r="D169" s="92" t="s">
        <v>80</v>
      </c>
      <c r="E169" s="101" t="s">
        <v>203</v>
      </c>
      <c r="F169" s="101" t="s">
        <v>204</v>
      </c>
      <c r="J169" s="102">
        <f>BK169</f>
        <v>0</v>
      </c>
      <c r="L169" s="91"/>
      <c r="M169" s="95"/>
      <c r="N169" s="96"/>
      <c r="O169" s="96"/>
      <c r="P169" s="97">
        <f>SUM(P170:P187)</f>
        <v>0</v>
      </c>
      <c r="Q169" s="96"/>
      <c r="R169" s="97">
        <f>SUM(R170:R187)</f>
        <v>0</v>
      </c>
      <c r="S169" s="96"/>
      <c r="T169" s="98">
        <f>SUM(T170:T187)</f>
        <v>0</v>
      </c>
      <c r="AR169" s="92" t="s">
        <v>138</v>
      </c>
      <c r="AT169" s="99" t="s">
        <v>80</v>
      </c>
      <c r="AU169" s="99" t="s">
        <v>91</v>
      </c>
      <c r="AY169" s="92" t="s">
        <v>139</v>
      </c>
      <c r="BK169" s="100">
        <f>SUM(BK170:BK187)</f>
        <v>0</v>
      </c>
    </row>
    <row r="170" spans="1:65" s="21" customFormat="1" ht="16.5" customHeight="1" x14ac:dyDescent="0.2">
      <c r="A170" s="18"/>
      <c r="B170" s="19"/>
      <c r="C170" s="103" t="s">
        <v>142</v>
      </c>
      <c r="D170" s="103" t="s">
        <v>144</v>
      </c>
      <c r="E170" s="104" t="s">
        <v>205</v>
      </c>
      <c r="F170" s="105" t="s">
        <v>206</v>
      </c>
      <c r="G170" s="106" t="s">
        <v>182</v>
      </c>
      <c r="H170" s="107">
        <v>2</v>
      </c>
      <c r="I170" s="1"/>
      <c r="J170" s="108">
        <f>ROUND(I170*H170,2)</f>
        <v>0</v>
      </c>
      <c r="K170" s="105" t="s">
        <v>1</v>
      </c>
      <c r="L170" s="19"/>
      <c r="M170" s="109" t="s">
        <v>1</v>
      </c>
      <c r="N170" s="110" t="s">
        <v>46</v>
      </c>
      <c r="O170" s="111"/>
      <c r="P170" s="112">
        <f>O170*H170</f>
        <v>0</v>
      </c>
      <c r="Q170" s="112">
        <v>0</v>
      </c>
      <c r="R170" s="112">
        <f>Q170*H170</f>
        <v>0</v>
      </c>
      <c r="S170" s="112">
        <v>0</v>
      </c>
      <c r="T170" s="113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114" t="s">
        <v>149</v>
      </c>
      <c r="AT170" s="114" t="s">
        <v>144</v>
      </c>
      <c r="AU170" s="114" t="s">
        <v>150</v>
      </c>
      <c r="AY170" s="9" t="s">
        <v>139</v>
      </c>
      <c r="BE170" s="115">
        <f>IF(N170="základní",J170,0)</f>
        <v>0</v>
      </c>
      <c r="BF170" s="115">
        <f>IF(N170="snížená",J170,0)</f>
        <v>0</v>
      </c>
      <c r="BG170" s="115">
        <f>IF(N170="zákl. přenesená",J170,0)</f>
        <v>0</v>
      </c>
      <c r="BH170" s="115">
        <f>IF(N170="sníž. přenesená",J170,0)</f>
        <v>0</v>
      </c>
      <c r="BI170" s="115">
        <f>IF(N170="nulová",J170,0)</f>
        <v>0</v>
      </c>
      <c r="BJ170" s="9" t="s">
        <v>89</v>
      </c>
      <c r="BK170" s="115">
        <f>ROUND(I170*H170,2)</f>
        <v>0</v>
      </c>
      <c r="BL170" s="9" t="s">
        <v>149</v>
      </c>
      <c r="BM170" s="114" t="s">
        <v>207</v>
      </c>
    </row>
    <row r="171" spans="1:65" s="21" customFormat="1" ht="29.25" x14ac:dyDescent="0.2">
      <c r="A171" s="18"/>
      <c r="B171" s="19"/>
      <c r="C171" s="18"/>
      <c r="D171" s="116" t="s">
        <v>184</v>
      </c>
      <c r="E171" s="18"/>
      <c r="F171" s="146" t="s">
        <v>208</v>
      </c>
      <c r="G171" s="18"/>
      <c r="H171" s="18"/>
      <c r="I171" s="18"/>
      <c r="J171" s="18"/>
      <c r="K171" s="18"/>
      <c r="L171" s="19"/>
      <c r="M171" s="118"/>
      <c r="N171" s="119"/>
      <c r="O171" s="111"/>
      <c r="P171" s="111"/>
      <c r="Q171" s="111"/>
      <c r="R171" s="111"/>
      <c r="S171" s="111"/>
      <c r="T171" s="120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T171" s="9" t="s">
        <v>184</v>
      </c>
      <c r="AU171" s="9" t="s">
        <v>150</v>
      </c>
    </row>
    <row r="172" spans="1:65" s="130" customFormat="1" x14ac:dyDescent="0.2">
      <c r="B172" s="131"/>
      <c r="D172" s="116" t="s">
        <v>156</v>
      </c>
      <c r="E172" s="132" t="s">
        <v>1</v>
      </c>
      <c r="F172" s="133" t="s">
        <v>186</v>
      </c>
      <c r="H172" s="134">
        <v>2</v>
      </c>
      <c r="L172" s="131"/>
      <c r="M172" s="135"/>
      <c r="N172" s="136"/>
      <c r="O172" s="136"/>
      <c r="P172" s="136"/>
      <c r="Q172" s="136"/>
      <c r="R172" s="136"/>
      <c r="S172" s="136"/>
      <c r="T172" s="137"/>
      <c r="AT172" s="132" t="s">
        <v>156</v>
      </c>
      <c r="AU172" s="132" t="s">
        <v>150</v>
      </c>
      <c r="AV172" s="130" t="s">
        <v>91</v>
      </c>
      <c r="AW172" s="130" t="s">
        <v>36</v>
      </c>
      <c r="AX172" s="130" t="s">
        <v>89</v>
      </c>
      <c r="AY172" s="132" t="s">
        <v>139</v>
      </c>
    </row>
    <row r="173" spans="1:65" s="21" customFormat="1" ht="16.5" customHeight="1" x14ac:dyDescent="0.2">
      <c r="A173" s="18"/>
      <c r="B173" s="19"/>
      <c r="C173" s="103" t="s">
        <v>209</v>
      </c>
      <c r="D173" s="103" t="s">
        <v>144</v>
      </c>
      <c r="E173" s="104" t="s">
        <v>210</v>
      </c>
      <c r="F173" s="105" t="s">
        <v>211</v>
      </c>
      <c r="G173" s="106" t="s">
        <v>212</v>
      </c>
      <c r="H173" s="107">
        <v>250</v>
      </c>
      <c r="I173" s="1"/>
      <c r="J173" s="108">
        <f>ROUND(I173*H173,2)</f>
        <v>0</v>
      </c>
      <c r="K173" s="105" t="s">
        <v>1</v>
      </c>
      <c r="L173" s="19"/>
      <c r="M173" s="109" t="s">
        <v>1</v>
      </c>
      <c r="N173" s="110" t="s">
        <v>46</v>
      </c>
      <c r="O173" s="111"/>
      <c r="P173" s="112">
        <f>O173*H173</f>
        <v>0</v>
      </c>
      <c r="Q173" s="112">
        <v>0</v>
      </c>
      <c r="R173" s="112">
        <f>Q173*H173</f>
        <v>0</v>
      </c>
      <c r="S173" s="112">
        <v>0</v>
      </c>
      <c r="T173" s="113">
        <f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114" t="s">
        <v>149</v>
      </c>
      <c r="AT173" s="114" t="s">
        <v>144</v>
      </c>
      <c r="AU173" s="114" t="s">
        <v>150</v>
      </c>
      <c r="AY173" s="9" t="s">
        <v>139</v>
      </c>
      <c r="BE173" s="115">
        <f>IF(N173="základní",J173,0)</f>
        <v>0</v>
      </c>
      <c r="BF173" s="115">
        <f>IF(N173="snížená",J173,0)</f>
        <v>0</v>
      </c>
      <c r="BG173" s="115">
        <f>IF(N173="zákl. přenesená",J173,0)</f>
        <v>0</v>
      </c>
      <c r="BH173" s="115">
        <f>IF(N173="sníž. přenesená",J173,0)</f>
        <v>0</v>
      </c>
      <c r="BI173" s="115">
        <f>IF(N173="nulová",J173,0)</f>
        <v>0</v>
      </c>
      <c r="BJ173" s="9" t="s">
        <v>89</v>
      </c>
      <c r="BK173" s="115">
        <f>ROUND(I173*H173,2)</f>
        <v>0</v>
      </c>
      <c r="BL173" s="9" t="s">
        <v>149</v>
      </c>
      <c r="BM173" s="114" t="s">
        <v>213</v>
      </c>
    </row>
    <row r="174" spans="1:65" s="21" customFormat="1" ht="19.5" x14ac:dyDescent="0.2">
      <c r="A174" s="18"/>
      <c r="B174" s="19"/>
      <c r="C174" s="18"/>
      <c r="D174" s="116" t="s">
        <v>184</v>
      </c>
      <c r="E174" s="18"/>
      <c r="F174" s="146" t="s">
        <v>214</v>
      </c>
      <c r="G174" s="18"/>
      <c r="H174" s="18"/>
      <c r="I174" s="18"/>
      <c r="J174" s="18"/>
      <c r="K174" s="18"/>
      <c r="L174" s="19"/>
      <c r="M174" s="118"/>
      <c r="N174" s="119"/>
      <c r="O174" s="111"/>
      <c r="P174" s="111"/>
      <c r="Q174" s="111"/>
      <c r="R174" s="111"/>
      <c r="S174" s="111"/>
      <c r="T174" s="120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T174" s="9" t="s">
        <v>184</v>
      </c>
      <c r="AU174" s="9" t="s">
        <v>150</v>
      </c>
    </row>
    <row r="175" spans="1:65" s="130" customFormat="1" x14ac:dyDescent="0.2">
      <c r="B175" s="131"/>
      <c r="D175" s="116" t="s">
        <v>156</v>
      </c>
      <c r="E175" s="132" t="s">
        <v>1</v>
      </c>
      <c r="F175" s="133" t="s">
        <v>215</v>
      </c>
      <c r="H175" s="134">
        <v>250</v>
      </c>
      <c r="L175" s="131"/>
      <c r="M175" s="135"/>
      <c r="N175" s="136"/>
      <c r="O175" s="136"/>
      <c r="P175" s="136"/>
      <c r="Q175" s="136"/>
      <c r="R175" s="136"/>
      <c r="S175" s="136"/>
      <c r="T175" s="137"/>
      <c r="AT175" s="132" t="s">
        <v>156</v>
      </c>
      <c r="AU175" s="132" t="s">
        <v>150</v>
      </c>
      <c r="AV175" s="130" t="s">
        <v>91</v>
      </c>
      <c r="AW175" s="130" t="s">
        <v>36</v>
      </c>
      <c r="AX175" s="130" t="s">
        <v>89</v>
      </c>
      <c r="AY175" s="132" t="s">
        <v>139</v>
      </c>
    </row>
    <row r="176" spans="1:65" s="21" customFormat="1" ht="16.5" customHeight="1" x14ac:dyDescent="0.2">
      <c r="A176" s="18"/>
      <c r="B176" s="19"/>
      <c r="C176" s="103" t="s">
        <v>216</v>
      </c>
      <c r="D176" s="103" t="s">
        <v>144</v>
      </c>
      <c r="E176" s="104" t="s">
        <v>217</v>
      </c>
      <c r="F176" s="105" t="s">
        <v>218</v>
      </c>
      <c r="G176" s="106" t="s">
        <v>182</v>
      </c>
      <c r="H176" s="107">
        <v>3</v>
      </c>
      <c r="I176" s="1"/>
      <c r="J176" s="108">
        <f>ROUND(I176*H176,2)</f>
        <v>0</v>
      </c>
      <c r="K176" s="105" t="s">
        <v>1</v>
      </c>
      <c r="L176" s="19"/>
      <c r="M176" s="109" t="s">
        <v>1</v>
      </c>
      <c r="N176" s="110" t="s">
        <v>46</v>
      </c>
      <c r="O176" s="111"/>
      <c r="P176" s="112">
        <f>O176*H176</f>
        <v>0</v>
      </c>
      <c r="Q176" s="112">
        <v>0</v>
      </c>
      <c r="R176" s="112">
        <f>Q176*H176</f>
        <v>0</v>
      </c>
      <c r="S176" s="112">
        <v>0</v>
      </c>
      <c r="T176" s="113">
        <f>S176*H176</f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14" t="s">
        <v>149</v>
      </c>
      <c r="AT176" s="114" t="s">
        <v>144</v>
      </c>
      <c r="AU176" s="114" t="s">
        <v>150</v>
      </c>
      <c r="AY176" s="9" t="s">
        <v>139</v>
      </c>
      <c r="BE176" s="115">
        <f>IF(N176="základní",J176,0)</f>
        <v>0</v>
      </c>
      <c r="BF176" s="115">
        <f>IF(N176="snížená",J176,0)</f>
        <v>0</v>
      </c>
      <c r="BG176" s="115">
        <f>IF(N176="zákl. přenesená",J176,0)</f>
        <v>0</v>
      </c>
      <c r="BH176" s="115">
        <f>IF(N176="sníž. přenesená",J176,0)</f>
        <v>0</v>
      </c>
      <c r="BI176" s="115">
        <f>IF(N176="nulová",J176,0)</f>
        <v>0</v>
      </c>
      <c r="BJ176" s="9" t="s">
        <v>89</v>
      </c>
      <c r="BK176" s="115">
        <f>ROUND(I176*H176,2)</f>
        <v>0</v>
      </c>
      <c r="BL176" s="9" t="s">
        <v>149</v>
      </c>
      <c r="BM176" s="114" t="s">
        <v>219</v>
      </c>
    </row>
    <row r="177" spans="1:65" s="21" customFormat="1" ht="29.25" x14ac:dyDescent="0.2">
      <c r="A177" s="18"/>
      <c r="B177" s="19"/>
      <c r="C177" s="18"/>
      <c r="D177" s="116" t="s">
        <v>184</v>
      </c>
      <c r="E177" s="18"/>
      <c r="F177" s="146" t="s">
        <v>220</v>
      </c>
      <c r="G177" s="18"/>
      <c r="H177" s="18"/>
      <c r="I177" s="18"/>
      <c r="J177" s="18"/>
      <c r="K177" s="18"/>
      <c r="L177" s="19"/>
      <c r="M177" s="118"/>
      <c r="N177" s="119"/>
      <c r="O177" s="111"/>
      <c r="P177" s="111"/>
      <c r="Q177" s="111"/>
      <c r="R177" s="111"/>
      <c r="S177" s="111"/>
      <c r="T177" s="120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T177" s="9" t="s">
        <v>184</v>
      </c>
      <c r="AU177" s="9" t="s">
        <v>150</v>
      </c>
    </row>
    <row r="178" spans="1:65" s="130" customFormat="1" x14ac:dyDescent="0.2">
      <c r="B178" s="131"/>
      <c r="D178" s="116" t="s">
        <v>156</v>
      </c>
      <c r="E178" s="132" t="s">
        <v>1</v>
      </c>
      <c r="F178" s="133" t="s">
        <v>221</v>
      </c>
      <c r="H178" s="134">
        <v>3</v>
      </c>
      <c r="L178" s="131"/>
      <c r="M178" s="135"/>
      <c r="N178" s="136"/>
      <c r="O178" s="136"/>
      <c r="P178" s="136"/>
      <c r="Q178" s="136"/>
      <c r="R178" s="136"/>
      <c r="S178" s="136"/>
      <c r="T178" s="137"/>
      <c r="AT178" s="132" t="s">
        <v>156</v>
      </c>
      <c r="AU178" s="132" t="s">
        <v>150</v>
      </c>
      <c r="AV178" s="130" t="s">
        <v>91</v>
      </c>
      <c r="AW178" s="130" t="s">
        <v>36</v>
      </c>
      <c r="AX178" s="130" t="s">
        <v>89</v>
      </c>
      <c r="AY178" s="132" t="s">
        <v>139</v>
      </c>
    </row>
    <row r="179" spans="1:65" s="21" customFormat="1" ht="16.5" customHeight="1" x14ac:dyDescent="0.2">
      <c r="A179" s="18"/>
      <c r="B179" s="19"/>
      <c r="C179" s="103" t="s">
        <v>222</v>
      </c>
      <c r="D179" s="103" t="s">
        <v>144</v>
      </c>
      <c r="E179" s="104" t="s">
        <v>223</v>
      </c>
      <c r="F179" s="105" t="s">
        <v>224</v>
      </c>
      <c r="G179" s="106" t="s">
        <v>182</v>
      </c>
      <c r="H179" s="107">
        <v>2</v>
      </c>
      <c r="I179" s="1"/>
      <c r="J179" s="108">
        <f>ROUND(I179*H179,2)</f>
        <v>0</v>
      </c>
      <c r="K179" s="105" t="s">
        <v>1</v>
      </c>
      <c r="L179" s="19"/>
      <c r="M179" s="109" t="s">
        <v>1</v>
      </c>
      <c r="N179" s="110" t="s">
        <v>46</v>
      </c>
      <c r="O179" s="111"/>
      <c r="P179" s="112">
        <f>O179*H179</f>
        <v>0</v>
      </c>
      <c r="Q179" s="112">
        <v>0</v>
      </c>
      <c r="R179" s="112">
        <f>Q179*H179</f>
        <v>0</v>
      </c>
      <c r="S179" s="112">
        <v>0</v>
      </c>
      <c r="T179" s="113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14" t="s">
        <v>149</v>
      </c>
      <c r="AT179" s="114" t="s">
        <v>144</v>
      </c>
      <c r="AU179" s="114" t="s">
        <v>150</v>
      </c>
      <c r="AY179" s="9" t="s">
        <v>139</v>
      </c>
      <c r="BE179" s="115">
        <f>IF(N179="základní",J179,0)</f>
        <v>0</v>
      </c>
      <c r="BF179" s="115">
        <f>IF(N179="snížená",J179,0)</f>
        <v>0</v>
      </c>
      <c r="BG179" s="115">
        <f>IF(N179="zákl. přenesená",J179,0)</f>
        <v>0</v>
      </c>
      <c r="BH179" s="115">
        <f>IF(N179="sníž. přenesená",J179,0)</f>
        <v>0</v>
      </c>
      <c r="BI179" s="115">
        <f>IF(N179="nulová",J179,0)</f>
        <v>0</v>
      </c>
      <c r="BJ179" s="9" t="s">
        <v>89</v>
      </c>
      <c r="BK179" s="115">
        <f>ROUND(I179*H179,2)</f>
        <v>0</v>
      </c>
      <c r="BL179" s="9" t="s">
        <v>149</v>
      </c>
      <c r="BM179" s="114" t="s">
        <v>225</v>
      </c>
    </row>
    <row r="180" spans="1:65" s="21" customFormat="1" ht="68.25" x14ac:dyDescent="0.2">
      <c r="A180" s="18"/>
      <c r="B180" s="19"/>
      <c r="C180" s="18"/>
      <c r="D180" s="116" t="s">
        <v>184</v>
      </c>
      <c r="E180" s="18"/>
      <c r="F180" s="146" t="s">
        <v>226</v>
      </c>
      <c r="G180" s="18"/>
      <c r="H180" s="18"/>
      <c r="I180" s="18"/>
      <c r="J180" s="18"/>
      <c r="K180" s="18"/>
      <c r="L180" s="19"/>
      <c r="M180" s="118"/>
      <c r="N180" s="119"/>
      <c r="O180" s="111"/>
      <c r="P180" s="111"/>
      <c r="Q180" s="111"/>
      <c r="R180" s="111"/>
      <c r="S180" s="111"/>
      <c r="T180" s="120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T180" s="9" t="s">
        <v>184</v>
      </c>
      <c r="AU180" s="9" t="s">
        <v>150</v>
      </c>
    </row>
    <row r="181" spans="1:65" s="130" customFormat="1" x14ac:dyDescent="0.2">
      <c r="B181" s="131"/>
      <c r="D181" s="116" t="s">
        <v>156</v>
      </c>
      <c r="E181" s="132" t="s">
        <v>1</v>
      </c>
      <c r="F181" s="133" t="s">
        <v>186</v>
      </c>
      <c r="H181" s="134">
        <v>2</v>
      </c>
      <c r="L181" s="131"/>
      <c r="M181" s="135"/>
      <c r="N181" s="136"/>
      <c r="O181" s="136"/>
      <c r="P181" s="136"/>
      <c r="Q181" s="136"/>
      <c r="R181" s="136"/>
      <c r="S181" s="136"/>
      <c r="T181" s="137"/>
      <c r="AT181" s="132" t="s">
        <v>156</v>
      </c>
      <c r="AU181" s="132" t="s">
        <v>150</v>
      </c>
      <c r="AV181" s="130" t="s">
        <v>91</v>
      </c>
      <c r="AW181" s="130" t="s">
        <v>36</v>
      </c>
      <c r="AX181" s="130" t="s">
        <v>89</v>
      </c>
      <c r="AY181" s="132" t="s">
        <v>139</v>
      </c>
    </row>
    <row r="182" spans="1:65" s="21" customFormat="1" ht="16.5" customHeight="1" x14ac:dyDescent="0.2">
      <c r="A182" s="18"/>
      <c r="B182" s="19"/>
      <c r="C182" s="103" t="s">
        <v>227</v>
      </c>
      <c r="D182" s="103" t="s">
        <v>144</v>
      </c>
      <c r="E182" s="104" t="s">
        <v>228</v>
      </c>
      <c r="F182" s="105" t="s">
        <v>229</v>
      </c>
      <c r="G182" s="106" t="s">
        <v>182</v>
      </c>
      <c r="H182" s="107">
        <v>2</v>
      </c>
      <c r="I182" s="1"/>
      <c r="J182" s="108">
        <f>ROUND(I182*H182,2)</f>
        <v>0</v>
      </c>
      <c r="K182" s="105" t="s">
        <v>1</v>
      </c>
      <c r="L182" s="19"/>
      <c r="M182" s="109" t="s">
        <v>1</v>
      </c>
      <c r="N182" s="110" t="s">
        <v>46</v>
      </c>
      <c r="O182" s="111"/>
      <c r="P182" s="112">
        <f>O182*H182</f>
        <v>0</v>
      </c>
      <c r="Q182" s="112">
        <v>0</v>
      </c>
      <c r="R182" s="112">
        <f>Q182*H182</f>
        <v>0</v>
      </c>
      <c r="S182" s="112">
        <v>0</v>
      </c>
      <c r="T182" s="113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114" t="s">
        <v>149</v>
      </c>
      <c r="AT182" s="114" t="s">
        <v>144</v>
      </c>
      <c r="AU182" s="114" t="s">
        <v>150</v>
      </c>
      <c r="AY182" s="9" t="s">
        <v>139</v>
      </c>
      <c r="BE182" s="115">
        <f>IF(N182="základní",J182,0)</f>
        <v>0</v>
      </c>
      <c r="BF182" s="115">
        <f>IF(N182="snížená",J182,0)</f>
        <v>0</v>
      </c>
      <c r="BG182" s="115">
        <f>IF(N182="zákl. přenesená",J182,0)</f>
        <v>0</v>
      </c>
      <c r="BH182" s="115">
        <f>IF(N182="sníž. přenesená",J182,0)</f>
        <v>0</v>
      </c>
      <c r="BI182" s="115">
        <f>IF(N182="nulová",J182,0)</f>
        <v>0</v>
      </c>
      <c r="BJ182" s="9" t="s">
        <v>89</v>
      </c>
      <c r="BK182" s="115">
        <f>ROUND(I182*H182,2)</f>
        <v>0</v>
      </c>
      <c r="BL182" s="9" t="s">
        <v>149</v>
      </c>
      <c r="BM182" s="114" t="s">
        <v>230</v>
      </c>
    </row>
    <row r="183" spans="1:65" s="21" customFormat="1" ht="68.25" x14ac:dyDescent="0.2">
      <c r="A183" s="18"/>
      <c r="B183" s="19"/>
      <c r="C183" s="18"/>
      <c r="D183" s="116" t="s">
        <v>184</v>
      </c>
      <c r="E183" s="18"/>
      <c r="F183" s="146" t="s">
        <v>231</v>
      </c>
      <c r="G183" s="18"/>
      <c r="H183" s="18"/>
      <c r="I183" s="18"/>
      <c r="J183" s="18"/>
      <c r="K183" s="18"/>
      <c r="L183" s="19"/>
      <c r="M183" s="118"/>
      <c r="N183" s="119"/>
      <c r="O183" s="111"/>
      <c r="P183" s="111"/>
      <c r="Q183" s="111"/>
      <c r="R183" s="111"/>
      <c r="S183" s="111"/>
      <c r="T183" s="120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T183" s="9" t="s">
        <v>184</v>
      </c>
      <c r="AU183" s="9" t="s">
        <v>150</v>
      </c>
    </row>
    <row r="184" spans="1:65" s="130" customFormat="1" x14ac:dyDescent="0.2">
      <c r="B184" s="131"/>
      <c r="D184" s="116" t="s">
        <v>156</v>
      </c>
      <c r="E184" s="132" t="s">
        <v>1</v>
      </c>
      <c r="F184" s="133" t="s">
        <v>186</v>
      </c>
      <c r="H184" s="134">
        <v>2</v>
      </c>
      <c r="L184" s="131"/>
      <c r="M184" s="135"/>
      <c r="N184" s="136"/>
      <c r="O184" s="136"/>
      <c r="P184" s="136"/>
      <c r="Q184" s="136"/>
      <c r="R184" s="136"/>
      <c r="S184" s="136"/>
      <c r="T184" s="137"/>
      <c r="AT184" s="132" t="s">
        <v>156</v>
      </c>
      <c r="AU184" s="132" t="s">
        <v>150</v>
      </c>
      <c r="AV184" s="130" t="s">
        <v>91</v>
      </c>
      <c r="AW184" s="130" t="s">
        <v>36</v>
      </c>
      <c r="AX184" s="130" t="s">
        <v>89</v>
      </c>
      <c r="AY184" s="132" t="s">
        <v>139</v>
      </c>
    </row>
    <row r="185" spans="1:65" s="21" customFormat="1" ht="16.5" customHeight="1" x14ac:dyDescent="0.2">
      <c r="A185" s="18"/>
      <c r="B185" s="19"/>
      <c r="C185" s="103" t="s">
        <v>232</v>
      </c>
      <c r="D185" s="103" t="s">
        <v>144</v>
      </c>
      <c r="E185" s="104" t="s">
        <v>233</v>
      </c>
      <c r="F185" s="105" t="s">
        <v>234</v>
      </c>
      <c r="G185" s="106" t="s">
        <v>182</v>
      </c>
      <c r="H185" s="107">
        <v>1</v>
      </c>
      <c r="I185" s="1"/>
      <c r="J185" s="108">
        <f>ROUND(I185*H185,2)</f>
        <v>0</v>
      </c>
      <c r="K185" s="105" t="s">
        <v>1</v>
      </c>
      <c r="L185" s="19"/>
      <c r="M185" s="109" t="s">
        <v>1</v>
      </c>
      <c r="N185" s="110" t="s">
        <v>46</v>
      </c>
      <c r="O185" s="111"/>
      <c r="P185" s="112">
        <f>O185*H185</f>
        <v>0</v>
      </c>
      <c r="Q185" s="112">
        <v>0</v>
      </c>
      <c r="R185" s="112">
        <f>Q185*H185</f>
        <v>0</v>
      </c>
      <c r="S185" s="112">
        <v>0</v>
      </c>
      <c r="T185" s="113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14" t="s">
        <v>149</v>
      </c>
      <c r="AT185" s="114" t="s">
        <v>144</v>
      </c>
      <c r="AU185" s="114" t="s">
        <v>150</v>
      </c>
      <c r="AY185" s="9" t="s">
        <v>139</v>
      </c>
      <c r="BE185" s="115">
        <f>IF(N185="základní",J185,0)</f>
        <v>0</v>
      </c>
      <c r="BF185" s="115">
        <f>IF(N185="snížená",J185,0)</f>
        <v>0</v>
      </c>
      <c r="BG185" s="115">
        <f>IF(N185="zákl. přenesená",J185,0)</f>
        <v>0</v>
      </c>
      <c r="BH185" s="115">
        <f>IF(N185="sníž. přenesená",J185,0)</f>
        <v>0</v>
      </c>
      <c r="BI185" s="115">
        <f>IF(N185="nulová",J185,0)</f>
        <v>0</v>
      </c>
      <c r="BJ185" s="9" t="s">
        <v>89</v>
      </c>
      <c r="BK185" s="115">
        <f>ROUND(I185*H185,2)</f>
        <v>0</v>
      </c>
      <c r="BL185" s="9" t="s">
        <v>149</v>
      </c>
      <c r="BM185" s="114" t="s">
        <v>235</v>
      </c>
    </row>
    <row r="186" spans="1:65" s="21" customFormat="1" ht="29.25" x14ac:dyDescent="0.2">
      <c r="A186" s="18"/>
      <c r="B186" s="19"/>
      <c r="C186" s="18"/>
      <c r="D186" s="116" t="s">
        <v>184</v>
      </c>
      <c r="E186" s="18"/>
      <c r="F186" s="146" t="s">
        <v>236</v>
      </c>
      <c r="G186" s="18"/>
      <c r="H186" s="18"/>
      <c r="I186" s="18"/>
      <c r="J186" s="18"/>
      <c r="K186" s="18"/>
      <c r="L186" s="19"/>
      <c r="M186" s="118"/>
      <c r="N186" s="119"/>
      <c r="O186" s="111"/>
      <c r="P186" s="111"/>
      <c r="Q186" s="111"/>
      <c r="R186" s="111"/>
      <c r="S186" s="111"/>
      <c r="T186" s="120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T186" s="9" t="s">
        <v>184</v>
      </c>
      <c r="AU186" s="9" t="s">
        <v>150</v>
      </c>
    </row>
    <row r="187" spans="1:65" s="130" customFormat="1" x14ac:dyDescent="0.2">
      <c r="B187" s="131"/>
      <c r="D187" s="116" t="s">
        <v>156</v>
      </c>
      <c r="E187" s="132" t="s">
        <v>1</v>
      </c>
      <c r="F187" s="133" t="s">
        <v>192</v>
      </c>
      <c r="H187" s="134">
        <v>1</v>
      </c>
      <c r="L187" s="131"/>
      <c r="M187" s="135"/>
      <c r="N187" s="136"/>
      <c r="O187" s="136"/>
      <c r="P187" s="136"/>
      <c r="Q187" s="136"/>
      <c r="R187" s="136"/>
      <c r="S187" s="136"/>
      <c r="T187" s="137"/>
      <c r="AT187" s="132" t="s">
        <v>156</v>
      </c>
      <c r="AU187" s="132" t="s">
        <v>150</v>
      </c>
      <c r="AV187" s="130" t="s">
        <v>91</v>
      </c>
      <c r="AW187" s="130" t="s">
        <v>36</v>
      </c>
      <c r="AX187" s="130" t="s">
        <v>89</v>
      </c>
      <c r="AY187" s="132" t="s">
        <v>139</v>
      </c>
    </row>
    <row r="188" spans="1:65" s="90" customFormat="1" ht="22.9" customHeight="1" x14ac:dyDescent="0.2">
      <c r="B188" s="91"/>
      <c r="D188" s="92" t="s">
        <v>80</v>
      </c>
      <c r="E188" s="101" t="s">
        <v>237</v>
      </c>
      <c r="F188" s="101" t="s">
        <v>238</v>
      </c>
      <c r="J188" s="102">
        <f>BK188</f>
        <v>0</v>
      </c>
      <c r="L188" s="91"/>
      <c r="M188" s="95"/>
      <c r="N188" s="96"/>
      <c r="O188" s="96"/>
      <c r="P188" s="97">
        <f>P189+SUM(P190:P213)</f>
        <v>0</v>
      </c>
      <c r="Q188" s="96"/>
      <c r="R188" s="97">
        <f>R189+SUM(R190:R213)</f>
        <v>0</v>
      </c>
      <c r="S188" s="96"/>
      <c r="T188" s="98">
        <f>T189+SUM(T190:T213)</f>
        <v>0</v>
      </c>
      <c r="AR188" s="92" t="s">
        <v>138</v>
      </c>
      <c r="AT188" s="99" t="s">
        <v>80</v>
      </c>
      <c r="AU188" s="99" t="s">
        <v>89</v>
      </c>
      <c r="AY188" s="92" t="s">
        <v>139</v>
      </c>
      <c r="BK188" s="100">
        <f>BK189+SUM(BK190:BK213)</f>
        <v>0</v>
      </c>
    </row>
    <row r="189" spans="1:65" s="21" customFormat="1" ht="16.5" customHeight="1" x14ac:dyDescent="0.2">
      <c r="A189" s="18"/>
      <c r="B189" s="19"/>
      <c r="C189" s="103" t="s">
        <v>8</v>
      </c>
      <c r="D189" s="103" t="s">
        <v>144</v>
      </c>
      <c r="E189" s="104" t="s">
        <v>239</v>
      </c>
      <c r="F189" s="105" t="s">
        <v>240</v>
      </c>
      <c r="G189" s="106" t="s">
        <v>212</v>
      </c>
      <c r="H189" s="107">
        <v>80</v>
      </c>
      <c r="I189" s="1"/>
      <c r="J189" s="108">
        <f>ROUND(I189*H189,2)</f>
        <v>0</v>
      </c>
      <c r="K189" s="105" t="s">
        <v>1</v>
      </c>
      <c r="L189" s="19"/>
      <c r="M189" s="109" t="s">
        <v>1</v>
      </c>
      <c r="N189" s="110" t="s">
        <v>46</v>
      </c>
      <c r="O189" s="111"/>
      <c r="P189" s="112">
        <f>O189*H189</f>
        <v>0</v>
      </c>
      <c r="Q189" s="112">
        <v>0</v>
      </c>
      <c r="R189" s="112">
        <f>Q189*H189</f>
        <v>0</v>
      </c>
      <c r="S189" s="112">
        <v>0</v>
      </c>
      <c r="T189" s="113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14" t="s">
        <v>149</v>
      </c>
      <c r="AT189" s="114" t="s">
        <v>144</v>
      </c>
      <c r="AU189" s="114" t="s">
        <v>91</v>
      </c>
      <c r="AY189" s="9" t="s">
        <v>139</v>
      </c>
      <c r="BE189" s="115">
        <f>IF(N189="základní",J189,0)</f>
        <v>0</v>
      </c>
      <c r="BF189" s="115">
        <f>IF(N189="snížená",J189,0)</f>
        <v>0</v>
      </c>
      <c r="BG189" s="115">
        <f>IF(N189="zákl. přenesená",J189,0)</f>
        <v>0</v>
      </c>
      <c r="BH189" s="115">
        <f>IF(N189="sníž. přenesená",J189,0)</f>
        <v>0</v>
      </c>
      <c r="BI189" s="115">
        <f>IF(N189="nulová",J189,0)</f>
        <v>0</v>
      </c>
      <c r="BJ189" s="9" t="s">
        <v>89</v>
      </c>
      <c r="BK189" s="115">
        <f>ROUND(I189*H189,2)</f>
        <v>0</v>
      </c>
      <c r="BL189" s="9" t="s">
        <v>149</v>
      </c>
      <c r="BM189" s="114" t="s">
        <v>241</v>
      </c>
    </row>
    <row r="190" spans="1:65" s="21" customFormat="1" ht="48.75" x14ac:dyDescent="0.2">
      <c r="A190" s="18"/>
      <c r="B190" s="19"/>
      <c r="C190" s="18"/>
      <c r="D190" s="116" t="s">
        <v>184</v>
      </c>
      <c r="E190" s="18"/>
      <c r="F190" s="146" t="s">
        <v>242</v>
      </c>
      <c r="G190" s="18"/>
      <c r="H190" s="18"/>
      <c r="I190" s="18"/>
      <c r="J190" s="18"/>
      <c r="K190" s="18"/>
      <c r="L190" s="19"/>
      <c r="M190" s="118"/>
      <c r="N190" s="119"/>
      <c r="O190" s="111"/>
      <c r="P190" s="111"/>
      <c r="Q190" s="111"/>
      <c r="R190" s="111"/>
      <c r="S190" s="111"/>
      <c r="T190" s="120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9" t="s">
        <v>184</v>
      </c>
      <c r="AU190" s="9" t="s">
        <v>91</v>
      </c>
    </row>
    <row r="191" spans="1:65" s="130" customFormat="1" x14ac:dyDescent="0.2">
      <c r="B191" s="131"/>
      <c r="D191" s="116" t="s">
        <v>156</v>
      </c>
      <c r="E191" s="132" t="s">
        <v>1</v>
      </c>
      <c r="F191" s="133" t="s">
        <v>243</v>
      </c>
      <c r="H191" s="134">
        <v>80</v>
      </c>
      <c r="L191" s="131"/>
      <c r="M191" s="135"/>
      <c r="N191" s="136"/>
      <c r="O191" s="136"/>
      <c r="P191" s="136"/>
      <c r="Q191" s="136"/>
      <c r="R191" s="136"/>
      <c r="S191" s="136"/>
      <c r="T191" s="137"/>
      <c r="AT191" s="132" t="s">
        <v>156</v>
      </c>
      <c r="AU191" s="132" t="s">
        <v>91</v>
      </c>
      <c r="AV191" s="130" t="s">
        <v>91</v>
      </c>
      <c r="AW191" s="130" t="s">
        <v>36</v>
      </c>
      <c r="AX191" s="130" t="s">
        <v>89</v>
      </c>
      <c r="AY191" s="132" t="s">
        <v>139</v>
      </c>
    </row>
    <row r="192" spans="1:65" s="21" customFormat="1" ht="21.75" customHeight="1" x14ac:dyDescent="0.2">
      <c r="A192" s="18"/>
      <c r="B192" s="19"/>
      <c r="C192" s="103" t="s">
        <v>244</v>
      </c>
      <c r="D192" s="103" t="s">
        <v>144</v>
      </c>
      <c r="E192" s="104" t="s">
        <v>245</v>
      </c>
      <c r="F192" s="105" t="s">
        <v>246</v>
      </c>
      <c r="G192" s="106" t="s">
        <v>212</v>
      </c>
      <c r="H192" s="107">
        <v>70</v>
      </c>
      <c r="I192" s="1"/>
      <c r="J192" s="108">
        <f>ROUND(I192*H192,2)</f>
        <v>0</v>
      </c>
      <c r="K192" s="105" t="s">
        <v>1</v>
      </c>
      <c r="L192" s="19"/>
      <c r="M192" s="109" t="s">
        <v>1</v>
      </c>
      <c r="N192" s="110" t="s">
        <v>46</v>
      </c>
      <c r="O192" s="111"/>
      <c r="P192" s="112">
        <f>O192*H192</f>
        <v>0</v>
      </c>
      <c r="Q192" s="112">
        <v>0</v>
      </c>
      <c r="R192" s="112">
        <f>Q192*H192</f>
        <v>0</v>
      </c>
      <c r="S192" s="112">
        <v>0</v>
      </c>
      <c r="T192" s="113">
        <f>S192*H192</f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114" t="s">
        <v>149</v>
      </c>
      <c r="AT192" s="114" t="s">
        <v>144</v>
      </c>
      <c r="AU192" s="114" t="s">
        <v>91</v>
      </c>
      <c r="AY192" s="9" t="s">
        <v>139</v>
      </c>
      <c r="BE192" s="115">
        <f>IF(N192="základní",J192,0)</f>
        <v>0</v>
      </c>
      <c r="BF192" s="115">
        <f>IF(N192="snížená",J192,0)</f>
        <v>0</v>
      </c>
      <c r="BG192" s="115">
        <f>IF(N192="zákl. přenesená",J192,0)</f>
        <v>0</v>
      </c>
      <c r="BH192" s="115">
        <f>IF(N192="sníž. přenesená",J192,0)</f>
        <v>0</v>
      </c>
      <c r="BI192" s="115">
        <f>IF(N192="nulová",J192,0)</f>
        <v>0</v>
      </c>
      <c r="BJ192" s="9" t="s">
        <v>89</v>
      </c>
      <c r="BK192" s="115">
        <f>ROUND(I192*H192,2)</f>
        <v>0</v>
      </c>
      <c r="BL192" s="9" t="s">
        <v>149</v>
      </c>
      <c r="BM192" s="114" t="s">
        <v>247</v>
      </c>
    </row>
    <row r="193" spans="1:65" s="21" customFormat="1" ht="48.75" x14ac:dyDescent="0.2">
      <c r="A193" s="18"/>
      <c r="B193" s="19"/>
      <c r="C193" s="18"/>
      <c r="D193" s="116" t="s">
        <v>184</v>
      </c>
      <c r="E193" s="18"/>
      <c r="F193" s="146" t="s">
        <v>248</v>
      </c>
      <c r="G193" s="18"/>
      <c r="H193" s="18"/>
      <c r="I193" s="18"/>
      <c r="J193" s="18"/>
      <c r="K193" s="18"/>
      <c r="L193" s="19"/>
      <c r="M193" s="118"/>
      <c r="N193" s="119"/>
      <c r="O193" s="111"/>
      <c r="P193" s="111"/>
      <c r="Q193" s="111"/>
      <c r="R193" s="111"/>
      <c r="S193" s="111"/>
      <c r="T193" s="120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T193" s="9" t="s">
        <v>184</v>
      </c>
      <c r="AU193" s="9" t="s">
        <v>91</v>
      </c>
    </row>
    <row r="194" spans="1:65" s="130" customFormat="1" x14ac:dyDescent="0.2">
      <c r="B194" s="131"/>
      <c r="D194" s="116" t="s">
        <v>156</v>
      </c>
      <c r="E194" s="132" t="s">
        <v>1</v>
      </c>
      <c r="F194" s="133" t="s">
        <v>249</v>
      </c>
      <c r="H194" s="134">
        <v>70</v>
      </c>
      <c r="L194" s="131"/>
      <c r="M194" s="135"/>
      <c r="N194" s="136"/>
      <c r="O194" s="136"/>
      <c r="P194" s="136"/>
      <c r="Q194" s="136"/>
      <c r="R194" s="136"/>
      <c r="S194" s="136"/>
      <c r="T194" s="137"/>
      <c r="AT194" s="132" t="s">
        <v>156</v>
      </c>
      <c r="AU194" s="132" t="s">
        <v>91</v>
      </c>
      <c r="AV194" s="130" t="s">
        <v>91</v>
      </c>
      <c r="AW194" s="130" t="s">
        <v>36</v>
      </c>
      <c r="AX194" s="130" t="s">
        <v>89</v>
      </c>
      <c r="AY194" s="132" t="s">
        <v>139</v>
      </c>
    </row>
    <row r="195" spans="1:65" s="21" customFormat="1" ht="16.5" customHeight="1" x14ac:dyDescent="0.2">
      <c r="A195" s="18"/>
      <c r="B195" s="19"/>
      <c r="C195" s="103" t="s">
        <v>250</v>
      </c>
      <c r="D195" s="103" t="s">
        <v>144</v>
      </c>
      <c r="E195" s="104" t="s">
        <v>251</v>
      </c>
      <c r="F195" s="105" t="s">
        <v>252</v>
      </c>
      <c r="G195" s="106" t="s">
        <v>182</v>
      </c>
      <c r="H195" s="107">
        <v>2</v>
      </c>
      <c r="I195" s="1"/>
      <c r="J195" s="108">
        <f>ROUND(I195*H195,2)</f>
        <v>0</v>
      </c>
      <c r="K195" s="105" t="s">
        <v>1</v>
      </c>
      <c r="L195" s="19"/>
      <c r="M195" s="109" t="s">
        <v>1</v>
      </c>
      <c r="N195" s="110" t="s">
        <v>46</v>
      </c>
      <c r="O195" s="111"/>
      <c r="P195" s="112">
        <f>O195*H195</f>
        <v>0</v>
      </c>
      <c r="Q195" s="112">
        <v>0</v>
      </c>
      <c r="R195" s="112">
        <f>Q195*H195</f>
        <v>0</v>
      </c>
      <c r="S195" s="112">
        <v>0</v>
      </c>
      <c r="T195" s="113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14" t="s">
        <v>149</v>
      </c>
      <c r="AT195" s="114" t="s">
        <v>144</v>
      </c>
      <c r="AU195" s="114" t="s">
        <v>91</v>
      </c>
      <c r="AY195" s="9" t="s">
        <v>139</v>
      </c>
      <c r="BE195" s="115">
        <f>IF(N195="základní",J195,0)</f>
        <v>0</v>
      </c>
      <c r="BF195" s="115">
        <f>IF(N195="snížená",J195,0)</f>
        <v>0</v>
      </c>
      <c r="BG195" s="115">
        <f>IF(N195="zákl. přenesená",J195,0)</f>
        <v>0</v>
      </c>
      <c r="BH195" s="115">
        <f>IF(N195="sníž. přenesená",J195,0)</f>
        <v>0</v>
      </c>
      <c r="BI195" s="115">
        <f>IF(N195="nulová",J195,0)</f>
        <v>0</v>
      </c>
      <c r="BJ195" s="9" t="s">
        <v>89</v>
      </c>
      <c r="BK195" s="115">
        <f>ROUND(I195*H195,2)</f>
        <v>0</v>
      </c>
      <c r="BL195" s="9" t="s">
        <v>149</v>
      </c>
      <c r="BM195" s="114" t="s">
        <v>253</v>
      </c>
    </row>
    <row r="196" spans="1:65" s="21" customFormat="1" ht="48.75" x14ac:dyDescent="0.2">
      <c r="A196" s="18"/>
      <c r="B196" s="19"/>
      <c r="C196" s="18"/>
      <c r="D196" s="116" t="s">
        <v>184</v>
      </c>
      <c r="E196" s="18"/>
      <c r="F196" s="146" t="s">
        <v>254</v>
      </c>
      <c r="G196" s="18"/>
      <c r="H196" s="18"/>
      <c r="I196" s="18"/>
      <c r="J196" s="18"/>
      <c r="K196" s="18"/>
      <c r="L196" s="19"/>
      <c r="M196" s="118"/>
      <c r="N196" s="119"/>
      <c r="O196" s="111"/>
      <c r="P196" s="111"/>
      <c r="Q196" s="111"/>
      <c r="R196" s="111"/>
      <c r="S196" s="111"/>
      <c r="T196" s="120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T196" s="9" t="s">
        <v>184</v>
      </c>
      <c r="AU196" s="9" t="s">
        <v>91</v>
      </c>
    </row>
    <row r="197" spans="1:65" s="130" customFormat="1" x14ac:dyDescent="0.2">
      <c r="B197" s="131"/>
      <c r="D197" s="116" t="s">
        <v>156</v>
      </c>
      <c r="E197" s="132" t="s">
        <v>1</v>
      </c>
      <c r="F197" s="133" t="s">
        <v>186</v>
      </c>
      <c r="H197" s="134">
        <v>2</v>
      </c>
      <c r="L197" s="131"/>
      <c r="M197" s="135"/>
      <c r="N197" s="136"/>
      <c r="O197" s="136"/>
      <c r="P197" s="136"/>
      <c r="Q197" s="136"/>
      <c r="R197" s="136"/>
      <c r="S197" s="136"/>
      <c r="T197" s="137"/>
      <c r="AT197" s="132" t="s">
        <v>156</v>
      </c>
      <c r="AU197" s="132" t="s">
        <v>91</v>
      </c>
      <c r="AV197" s="130" t="s">
        <v>91</v>
      </c>
      <c r="AW197" s="130" t="s">
        <v>36</v>
      </c>
      <c r="AX197" s="130" t="s">
        <v>89</v>
      </c>
      <c r="AY197" s="132" t="s">
        <v>139</v>
      </c>
    </row>
    <row r="198" spans="1:65" s="21" customFormat="1" ht="16.5" customHeight="1" x14ac:dyDescent="0.2">
      <c r="A198" s="18"/>
      <c r="B198" s="19"/>
      <c r="C198" s="103" t="s">
        <v>255</v>
      </c>
      <c r="D198" s="103" t="s">
        <v>144</v>
      </c>
      <c r="E198" s="104" t="s">
        <v>256</v>
      </c>
      <c r="F198" s="105" t="s">
        <v>257</v>
      </c>
      <c r="G198" s="106" t="s">
        <v>182</v>
      </c>
      <c r="H198" s="107">
        <v>2</v>
      </c>
      <c r="I198" s="1"/>
      <c r="J198" s="108">
        <f>ROUND(I198*H198,2)</f>
        <v>0</v>
      </c>
      <c r="K198" s="105" t="s">
        <v>1</v>
      </c>
      <c r="L198" s="19"/>
      <c r="M198" s="109" t="s">
        <v>1</v>
      </c>
      <c r="N198" s="110" t="s">
        <v>46</v>
      </c>
      <c r="O198" s="111"/>
      <c r="P198" s="112">
        <f>O198*H198</f>
        <v>0</v>
      </c>
      <c r="Q198" s="112">
        <v>0</v>
      </c>
      <c r="R198" s="112">
        <f>Q198*H198</f>
        <v>0</v>
      </c>
      <c r="S198" s="112">
        <v>0</v>
      </c>
      <c r="T198" s="113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14" t="s">
        <v>149</v>
      </c>
      <c r="AT198" s="114" t="s">
        <v>144</v>
      </c>
      <c r="AU198" s="114" t="s">
        <v>91</v>
      </c>
      <c r="AY198" s="9" t="s">
        <v>139</v>
      </c>
      <c r="BE198" s="115">
        <f>IF(N198="základní",J198,0)</f>
        <v>0</v>
      </c>
      <c r="BF198" s="115">
        <f>IF(N198="snížená",J198,0)</f>
        <v>0</v>
      </c>
      <c r="BG198" s="115">
        <f>IF(N198="zákl. přenesená",J198,0)</f>
        <v>0</v>
      </c>
      <c r="BH198" s="115">
        <f>IF(N198="sníž. přenesená",J198,0)</f>
        <v>0</v>
      </c>
      <c r="BI198" s="115">
        <f>IF(N198="nulová",J198,0)</f>
        <v>0</v>
      </c>
      <c r="BJ198" s="9" t="s">
        <v>89</v>
      </c>
      <c r="BK198" s="115">
        <f>ROUND(I198*H198,2)</f>
        <v>0</v>
      </c>
      <c r="BL198" s="9" t="s">
        <v>149</v>
      </c>
      <c r="BM198" s="114" t="s">
        <v>258</v>
      </c>
    </row>
    <row r="199" spans="1:65" s="21" customFormat="1" ht="39" x14ac:dyDescent="0.2">
      <c r="A199" s="18"/>
      <c r="B199" s="19"/>
      <c r="C199" s="18"/>
      <c r="D199" s="116" t="s">
        <v>184</v>
      </c>
      <c r="E199" s="18"/>
      <c r="F199" s="146" t="s">
        <v>259</v>
      </c>
      <c r="G199" s="18"/>
      <c r="H199" s="18"/>
      <c r="I199" s="18"/>
      <c r="J199" s="18"/>
      <c r="K199" s="18"/>
      <c r="L199" s="19"/>
      <c r="M199" s="118"/>
      <c r="N199" s="119"/>
      <c r="O199" s="111"/>
      <c r="P199" s="111"/>
      <c r="Q199" s="111"/>
      <c r="R199" s="111"/>
      <c r="S199" s="111"/>
      <c r="T199" s="120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9" t="s">
        <v>184</v>
      </c>
      <c r="AU199" s="9" t="s">
        <v>91</v>
      </c>
    </row>
    <row r="200" spans="1:65" s="130" customFormat="1" x14ac:dyDescent="0.2">
      <c r="B200" s="131"/>
      <c r="D200" s="116" t="s">
        <v>156</v>
      </c>
      <c r="E200" s="132" t="s">
        <v>1</v>
      </c>
      <c r="F200" s="133" t="s">
        <v>186</v>
      </c>
      <c r="H200" s="134">
        <v>2</v>
      </c>
      <c r="L200" s="131"/>
      <c r="M200" s="135"/>
      <c r="N200" s="136"/>
      <c r="O200" s="136"/>
      <c r="P200" s="136"/>
      <c r="Q200" s="136"/>
      <c r="R200" s="136"/>
      <c r="S200" s="136"/>
      <c r="T200" s="137"/>
      <c r="AT200" s="132" t="s">
        <v>156</v>
      </c>
      <c r="AU200" s="132" t="s">
        <v>91</v>
      </c>
      <c r="AV200" s="130" t="s">
        <v>91</v>
      </c>
      <c r="AW200" s="130" t="s">
        <v>36</v>
      </c>
      <c r="AX200" s="130" t="s">
        <v>89</v>
      </c>
      <c r="AY200" s="132" t="s">
        <v>139</v>
      </c>
    </row>
    <row r="201" spans="1:65" s="21" customFormat="1" ht="16.5" customHeight="1" x14ac:dyDescent="0.2">
      <c r="A201" s="18"/>
      <c r="B201" s="19"/>
      <c r="C201" s="103" t="s">
        <v>260</v>
      </c>
      <c r="D201" s="103" t="s">
        <v>144</v>
      </c>
      <c r="E201" s="104" t="s">
        <v>261</v>
      </c>
      <c r="F201" s="105" t="s">
        <v>262</v>
      </c>
      <c r="G201" s="106" t="s">
        <v>182</v>
      </c>
      <c r="H201" s="107">
        <v>2</v>
      </c>
      <c r="I201" s="1"/>
      <c r="J201" s="108">
        <f>ROUND(I201*H201,2)</f>
        <v>0</v>
      </c>
      <c r="K201" s="105" t="s">
        <v>1</v>
      </c>
      <c r="L201" s="19"/>
      <c r="M201" s="109" t="s">
        <v>1</v>
      </c>
      <c r="N201" s="110" t="s">
        <v>46</v>
      </c>
      <c r="O201" s="111"/>
      <c r="P201" s="112">
        <f>O201*H201</f>
        <v>0</v>
      </c>
      <c r="Q201" s="112">
        <v>0</v>
      </c>
      <c r="R201" s="112">
        <f>Q201*H201</f>
        <v>0</v>
      </c>
      <c r="S201" s="112">
        <v>0</v>
      </c>
      <c r="T201" s="113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14" t="s">
        <v>149</v>
      </c>
      <c r="AT201" s="114" t="s">
        <v>144</v>
      </c>
      <c r="AU201" s="114" t="s">
        <v>91</v>
      </c>
      <c r="AY201" s="9" t="s">
        <v>139</v>
      </c>
      <c r="BE201" s="115">
        <f>IF(N201="základní",J201,0)</f>
        <v>0</v>
      </c>
      <c r="BF201" s="115">
        <f>IF(N201="snížená",J201,0)</f>
        <v>0</v>
      </c>
      <c r="BG201" s="115">
        <f>IF(N201="zákl. přenesená",J201,0)</f>
        <v>0</v>
      </c>
      <c r="BH201" s="115">
        <f>IF(N201="sníž. přenesená",J201,0)</f>
        <v>0</v>
      </c>
      <c r="BI201" s="115">
        <f>IF(N201="nulová",J201,0)</f>
        <v>0</v>
      </c>
      <c r="BJ201" s="9" t="s">
        <v>89</v>
      </c>
      <c r="BK201" s="115">
        <f>ROUND(I201*H201,2)</f>
        <v>0</v>
      </c>
      <c r="BL201" s="9" t="s">
        <v>149</v>
      </c>
      <c r="BM201" s="114" t="s">
        <v>263</v>
      </c>
    </row>
    <row r="202" spans="1:65" s="21" customFormat="1" ht="39" x14ac:dyDescent="0.2">
      <c r="A202" s="18"/>
      <c r="B202" s="19"/>
      <c r="C202" s="18"/>
      <c r="D202" s="116" t="s">
        <v>184</v>
      </c>
      <c r="E202" s="18"/>
      <c r="F202" s="146" t="s">
        <v>264</v>
      </c>
      <c r="G202" s="18"/>
      <c r="H202" s="18"/>
      <c r="I202" s="18"/>
      <c r="J202" s="18"/>
      <c r="K202" s="18"/>
      <c r="L202" s="19"/>
      <c r="M202" s="118"/>
      <c r="N202" s="119"/>
      <c r="O202" s="111"/>
      <c r="P202" s="111"/>
      <c r="Q202" s="111"/>
      <c r="R202" s="111"/>
      <c r="S202" s="111"/>
      <c r="T202" s="120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T202" s="9" t="s">
        <v>184</v>
      </c>
      <c r="AU202" s="9" t="s">
        <v>91</v>
      </c>
    </row>
    <row r="203" spans="1:65" s="130" customFormat="1" x14ac:dyDescent="0.2">
      <c r="B203" s="131"/>
      <c r="D203" s="116" t="s">
        <v>156</v>
      </c>
      <c r="E203" s="132" t="s">
        <v>1</v>
      </c>
      <c r="F203" s="133" t="s">
        <v>186</v>
      </c>
      <c r="H203" s="134">
        <v>2</v>
      </c>
      <c r="L203" s="131"/>
      <c r="M203" s="135"/>
      <c r="N203" s="136"/>
      <c r="O203" s="136"/>
      <c r="P203" s="136"/>
      <c r="Q203" s="136"/>
      <c r="R203" s="136"/>
      <c r="S203" s="136"/>
      <c r="T203" s="137"/>
      <c r="AT203" s="132" t="s">
        <v>156</v>
      </c>
      <c r="AU203" s="132" t="s">
        <v>91</v>
      </c>
      <c r="AV203" s="130" t="s">
        <v>91</v>
      </c>
      <c r="AW203" s="130" t="s">
        <v>36</v>
      </c>
      <c r="AX203" s="130" t="s">
        <v>89</v>
      </c>
      <c r="AY203" s="132" t="s">
        <v>139</v>
      </c>
    </row>
    <row r="204" spans="1:65" s="21" customFormat="1" ht="16.5" customHeight="1" x14ac:dyDescent="0.2">
      <c r="A204" s="18"/>
      <c r="B204" s="19"/>
      <c r="C204" s="103" t="s">
        <v>265</v>
      </c>
      <c r="D204" s="103" t="s">
        <v>144</v>
      </c>
      <c r="E204" s="104" t="s">
        <v>266</v>
      </c>
      <c r="F204" s="105" t="s">
        <v>267</v>
      </c>
      <c r="G204" s="106" t="s">
        <v>182</v>
      </c>
      <c r="H204" s="107">
        <v>2</v>
      </c>
      <c r="I204" s="1"/>
      <c r="J204" s="108">
        <f>ROUND(I204*H204,2)</f>
        <v>0</v>
      </c>
      <c r="K204" s="105" t="s">
        <v>1</v>
      </c>
      <c r="L204" s="19"/>
      <c r="M204" s="109" t="s">
        <v>1</v>
      </c>
      <c r="N204" s="110" t="s">
        <v>46</v>
      </c>
      <c r="O204" s="111"/>
      <c r="P204" s="112">
        <f>O204*H204</f>
        <v>0</v>
      </c>
      <c r="Q204" s="112">
        <v>0</v>
      </c>
      <c r="R204" s="112">
        <f>Q204*H204</f>
        <v>0</v>
      </c>
      <c r="S204" s="112">
        <v>0</v>
      </c>
      <c r="T204" s="113">
        <f>S204*H204</f>
        <v>0</v>
      </c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R204" s="114" t="s">
        <v>149</v>
      </c>
      <c r="AT204" s="114" t="s">
        <v>144</v>
      </c>
      <c r="AU204" s="114" t="s">
        <v>91</v>
      </c>
      <c r="AY204" s="9" t="s">
        <v>139</v>
      </c>
      <c r="BE204" s="115">
        <f>IF(N204="základní",J204,0)</f>
        <v>0</v>
      </c>
      <c r="BF204" s="115">
        <f>IF(N204="snížená",J204,0)</f>
        <v>0</v>
      </c>
      <c r="BG204" s="115">
        <f>IF(N204="zákl. přenesená",J204,0)</f>
        <v>0</v>
      </c>
      <c r="BH204" s="115">
        <f>IF(N204="sníž. přenesená",J204,0)</f>
        <v>0</v>
      </c>
      <c r="BI204" s="115">
        <f>IF(N204="nulová",J204,0)</f>
        <v>0</v>
      </c>
      <c r="BJ204" s="9" t="s">
        <v>89</v>
      </c>
      <c r="BK204" s="115">
        <f>ROUND(I204*H204,2)</f>
        <v>0</v>
      </c>
      <c r="BL204" s="9" t="s">
        <v>149</v>
      </c>
      <c r="BM204" s="114" t="s">
        <v>268</v>
      </c>
    </row>
    <row r="205" spans="1:65" s="21" customFormat="1" ht="39" x14ac:dyDescent="0.2">
      <c r="A205" s="18"/>
      <c r="B205" s="19"/>
      <c r="C205" s="18"/>
      <c r="D205" s="116" t="s">
        <v>184</v>
      </c>
      <c r="E205" s="18"/>
      <c r="F205" s="146" t="s">
        <v>269</v>
      </c>
      <c r="G205" s="18"/>
      <c r="H205" s="18"/>
      <c r="I205" s="18"/>
      <c r="J205" s="18"/>
      <c r="K205" s="18"/>
      <c r="L205" s="19"/>
      <c r="M205" s="118"/>
      <c r="N205" s="119"/>
      <c r="O205" s="111"/>
      <c r="P205" s="111"/>
      <c r="Q205" s="111"/>
      <c r="R205" s="111"/>
      <c r="S205" s="111"/>
      <c r="T205" s="120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T205" s="9" t="s">
        <v>184</v>
      </c>
      <c r="AU205" s="9" t="s">
        <v>91</v>
      </c>
    </row>
    <row r="206" spans="1:65" s="130" customFormat="1" x14ac:dyDescent="0.2">
      <c r="B206" s="131"/>
      <c r="D206" s="116" t="s">
        <v>156</v>
      </c>
      <c r="E206" s="132" t="s">
        <v>1</v>
      </c>
      <c r="F206" s="133" t="s">
        <v>186</v>
      </c>
      <c r="H206" s="134">
        <v>2</v>
      </c>
      <c r="L206" s="131"/>
      <c r="M206" s="135"/>
      <c r="N206" s="136"/>
      <c r="O206" s="136"/>
      <c r="P206" s="136"/>
      <c r="Q206" s="136"/>
      <c r="R206" s="136"/>
      <c r="S206" s="136"/>
      <c r="T206" s="137"/>
      <c r="AT206" s="132" t="s">
        <v>156</v>
      </c>
      <c r="AU206" s="132" t="s">
        <v>91</v>
      </c>
      <c r="AV206" s="130" t="s">
        <v>91</v>
      </c>
      <c r="AW206" s="130" t="s">
        <v>36</v>
      </c>
      <c r="AX206" s="130" t="s">
        <v>89</v>
      </c>
      <c r="AY206" s="132" t="s">
        <v>139</v>
      </c>
    </row>
    <row r="207" spans="1:65" s="21" customFormat="1" ht="16.5" customHeight="1" x14ac:dyDescent="0.2">
      <c r="A207" s="18"/>
      <c r="B207" s="19"/>
      <c r="C207" s="103" t="s">
        <v>7</v>
      </c>
      <c r="D207" s="103" t="s">
        <v>144</v>
      </c>
      <c r="E207" s="104" t="s">
        <v>270</v>
      </c>
      <c r="F207" s="105" t="s">
        <v>271</v>
      </c>
      <c r="G207" s="106" t="s">
        <v>182</v>
      </c>
      <c r="H207" s="107">
        <v>2</v>
      </c>
      <c r="I207" s="1"/>
      <c r="J207" s="108">
        <f>ROUND(I207*H207,2)</f>
        <v>0</v>
      </c>
      <c r="K207" s="105" t="s">
        <v>1</v>
      </c>
      <c r="L207" s="19"/>
      <c r="M207" s="109" t="s">
        <v>1</v>
      </c>
      <c r="N207" s="110" t="s">
        <v>46</v>
      </c>
      <c r="O207" s="111"/>
      <c r="P207" s="112">
        <f>O207*H207</f>
        <v>0</v>
      </c>
      <c r="Q207" s="112">
        <v>0</v>
      </c>
      <c r="R207" s="112">
        <f>Q207*H207</f>
        <v>0</v>
      </c>
      <c r="S207" s="112">
        <v>0</v>
      </c>
      <c r="T207" s="113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114" t="s">
        <v>149</v>
      </c>
      <c r="AT207" s="114" t="s">
        <v>144</v>
      </c>
      <c r="AU207" s="114" t="s">
        <v>91</v>
      </c>
      <c r="AY207" s="9" t="s">
        <v>139</v>
      </c>
      <c r="BE207" s="115">
        <f>IF(N207="základní",J207,0)</f>
        <v>0</v>
      </c>
      <c r="BF207" s="115">
        <f>IF(N207="snížená",J207,0)</f>
        <v>0</v>
      </c>
      <c r="BG207" s="115">
        <f>IF(N207="zákl. přenesená",J207,0)</f>
        <v>0</v>
      </c>
      <c r="BH207" s="115">
        <f>IF(N207="sníž. přenesená",J207,0)</f>
        <v>0</v>
      </c>
      <c r="BI207" s="115">
        <f>IF(N207="nulová",J207,0)</f>
        <v>0</v>
      </c>
      <c r="BJ207" s="9" t="s">
        <v>89</v>
      </c>
      <c r="BK207" s="115">
        <f>ROUND(I207*H207,2)</f>
        <v>0</v>
      </c>
      <c r="BL207" s="9" t="s">
        <v>149</v>
      </c>
      <c r="BM207" s="114" t="s">
        <v>272</v>
      </c>
    </row>
    <row r="208" spans="1:65" s="21" customFormat="1" ht="39" x14ac:dyDescent="0.2">
      <c r="A208" s="18"/>
      <c r="B208" s="19"/>
      <c r="C208" s="18"/>
      <c r="D208" s="116" t="s">
        <v>184</v>
      </c>
      <c r="E208" s="18"/>
      <c r="F208" s="146" t="s">
        <v>273</v>
      </c>
      <c r="G208" s="18"/>
      <c r="H208" s="18"/>
      <c r="I208" s="18"/>
      <c r="J208" s="18"/>
      <c r="K208" s="18"/>
      <c r="L208" s="19"/>
      <c r="M208" s="118"/>
      <c r="N208" s="119"/>
      <c r="O208" s="111"/>
      <c r="P208" s="111"/>
      <c r="Q208" s="111"/>
      <c r="R208" s="111"/>
      <c r="S208" s="111"/>
      <c r="T208" s="120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T208" s="9" t="s">
        <v>184</v>
      </c>
      <c r="AU208" s="9" t="s">
        <v>91</v>
      </c>
    </row>
    <row r="209" spans="1:65" s="130" customFormat="1" x14ac:dyDescent="0.2">
      <c r="B209" s="131"/>
      <c r="D209" s="116" t="s">
        <v>156</v>
      </c>
      <c r="E209" s="132" t="s">
        <v>1</v>
      </c>
      <c r="F209" s="133" t="s">
        <v>186</v>
      </c>
      <c r="H209" s="134">
        <v>2</v>
      </c>
      <c r="L209" s="131"/>
      <c r="M209" s="135"/>
      <c r="N209" s="136"/>
      <c r="O209" s="136"/>
      <c r="P209" s="136"/>
      <c r="Q209" s="136"/>
      <c r="R209" s="136"/>
      <c r="S209" s="136"/>
      <c r="T209" s="137"/>
      <c r="AT209" s="132" t="s">
        <v>156</v>
      </c>
      <c r="AU209" s="132" t="s">
        <v>91</v>
      </c>
      <c r="AV209" s="130" t="s">
        <v>91</v>
      </c>
      <c r="AW209" s="130" t="s">
        <v>36</v>
      </c>
      <c r="AX209" s="130" t="s">
        <v>89</v>
      </c>
      <c r="AY209" s="132" t="s">
        <v>139</v>
      </c>
    </row>
    <row r="210" spans="1:65" s="21" customFormat="1" ht="16.5" customHeight="1" x14ac:dyDescent="0.2">
      <c r="A210" s="18"/>
      <c r="B210" s="19"/>
      <c r="C210" s="103" t="s">
        <v>274</v>
      </c>
      <c r="D210" s="103" t="s">
        <v>144</v>
      </c>
      <c r="E210" s="104" t="s">
        <v>275</v>
      </c>
      <c r="F210" s="105" t="s">
        <v>276</v>
      </c>
      <c r="G210" s="106" t="s">
        <v>182</v>
      </c>
      <c r="H210" s="107">
        <v>2</v>
      </c>
      <c r="I210" s="1"/>
      <c r="J210" s="108">
        <f>ROUND(I210*H210,2)</f>
        <v>0</v>
      </c>
      <c r="K210" s="105" t="s">
        <v>1</v>
      </c>
      <c r="L210" s="19"/>
      <c r="M210" s="109" t="s">
        <v>1</v>
      </c>
      <c r="N210" s="110" t="s">
        <v>46</v>
      </c>
      <c r="O210" s="111"/>
      <c r="P210" s="112">
        <f>O210*H210</f>
        <v>0</v>
      </c>
      <c r="Q210" s="112">
        <v>0</v>
      </c>
      <c r="R210" s="112">
        <f>Q210*H210</f>
        <v>0</v>
      </c>
      <c r="S210" s="112">
        <v>0</v>
      </c>
      <c r="T210" s="113">
        <f>S210*H210</f>
        <v>0</v>
      </c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R210" s="114" t="s">
        <v>149</v>
      </c>
      <c r="AT210" s="114" t="s">
        <v>144</v>
      </c>
      <c r="AU210" s="114" t="s">
        <v>91</v>
      </c>
      <c r="AY210" s="9" t="s">
        <v>139</v>
      </c>
      <c r="BE210" s="115">
        <f>IF(N210="základní",J210,0)</f>
        <v>0</v>
      </c>
      <c r="BF210" s="115">
        <f>IF(N210="snížená",J210,0)</f>
        <v>0</v>
      </c>
      <c r="BG210" s="115">
        <f>IF(N210="zákl. přenesená",J210,0)</f>
        <v>0</v>
      </c>
      <c r="BH210" s="115">
        <f>IF(N210="sníž. přenesená",J210,0)</f>
        <v>0</v>
      </c>
      <c r="BI210" s="115">
        <f>IF(N210="nulová",J210,0)</f>
        <v>0</v>
      </c>
      <c r="BJ210" s="9" t="s">
        <v>89</v>
      </c>
      <c r="BK210" s="115">
        <f>ROUND(I210*H210,2)</f>
        <v>0</v>
      </c>
      <c r="BL210" s="9" t="s">
        <v>149</v>
      </c>
      <c r="BM210" s="114" t="s">
        <v>277</v>
      </c>
    </row>
    <row r="211" spans="1:65" s="21" customFormat="1" ht="19.5" x14ac:dyDescent="0.2">
      <c r="A211" s="18"/>
      <c r="B211" s="19"/>
      <c r="C211" s="18"/>
      <c r="D211" s="116" t="s">
        <v>184</v>
      </c>
      <c r="E211" s="18"/>
      <c r="F211" s="146" t="s">
        <v>278</v>
      </c>
      <c r="G211" s="18"/>
      <c r="H211" s="18"/>
      <c r="I211" s="18"/>
      <c r="J211" s="18"/>
      <c r="K211" s="18"/>
      <c r="L211" s="19"/>
      <c r="M211" s="118"/>
      <c r="N211" s="119"/>
      <c r="O211" s="111"/>
      <c r="P211" s="111"/>
      <c r="Q211" s="111"/>
      <c r="R211" s="111"/>
      <c r="S211" s="111"/>
      <c r="T211" s="120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T211" s="9" t="s">
        <v>184</v>
      </c>
      <c r="AU211" s="9" t="s">
        <v>91</v>
      </c>
    </row>
    <row r="212" spans="1:65" s="130" customFormat="1" x14ac:dyDescent="0.2">
      <c r="B212" s="131"/>
      <c r="D212" s="116" t="s">
        <v>156</v>
      </c>
      <c r="E212" s="132" t="s">
        <v>1</v>
      </c>
      <c r="F212" s="133" t="s">
        <v>186</v>
      </c>
      <c r="H212" s="134">
        <v>2</v>
      </c>
      <c r="L212" s="131"/>
      <c r="M212" s="135"/>
      <c r="N212" s="136"/>
      <c r="O212" s="136"/>
      <c r="P212" s="136"/>
      <c r="Q212" s="136"/>
      <c r="R212" s="136"/>
      <c r="S212" s="136"/>
      <c r="T212" s="137"/>
      <c r="AT212" s="132" t="s">
        <v>156</v>
      </c>
      <c r="AU212" s="132" t="s">
        <v>91</v>
      </c>
      <c r="AV212" s="130" t="s">
        <v>91</v>
      </c>
      <c r="AW212" s="130" t="s">
        <v>36</v>
      </c>
      <c r="AX212" s="130" t="s">
        <v>89</v>
      </c>
      <c r="AY212" s="132" t="s">
        <v>139</v>
      </c>
    </row>
    <row r="213" spans="1:65" s="90" customFormat="1" ht="20.85" customHeight="1" x14ac:dyDescent="0.2">
      <c r="B213" s="91"/>
      <c r="D213" s="92" t="s">
        <v>80</v>
      </c>
      <c r="E213" s="101" t="s">
        <v>279</v>
      </c>
      <c r="F213" s="101" t="s">
        <v>280</v>
      </c>
      <c r="J213" s="102">
        <f>BK213</f>
        <v>0</v>
      </c>
      <c r="L213" s="91"/>
      <c r="M213" s="95"/>
      <c r="N213" s="96"/>
      <c r="O213" s="96"/>
      <c r="P213" s="97">
        <f>SUM(P214:P222)</f>
        <v>0</v>
      </c>
      <c r="Q213" s="96"/>
      <c r="R213" s="97">
        <f>SUM(R214:R222)</f>
        <v>0</v>
      </c>
      <c r="S213" s="96"/>
      <c r="T213" s="98">
        <f>SUM(T214:T222)</f>
        <v>0</v>
      </c>
      <c r="AR213" s="92" t="s">
        <v>138</v>
      </c>
      <c r="AT213" s="99" t="s">
        <v>80</v>
      </c>
      <c r="AU213" s="99" t="s">
        <v>91</v>
      </c>
      <c r="AY213" s="92" t="s">
        <v>139</v>
      </c>
      <c r="BK213" s="100">
        <f>SUM(BK214:BK222)</f>
        <v>0</v>
      </c>
    </row>
    <row r="214" spans="1:65" s="21" customFormat="1" ht="16.5" customHeight="1" x14ac:dyDescent="0.2">
      <c r="A214" s="18"/>
      <c r="B214" s="19"/>
      <c r="C214" s="103" t="s">
        <v>281</v>
      </c>
      <c r="D214" s="103" t="s">
        <v>144</v>
      </c>
      <c r="E214" s="104" t="s">
        <v>282</v>
      </c>
      <c r="F214" s="105" t="s">
        <v>283</v>
      </c>
      <c r="G214" s="106" t="s">
        <v>182</v>
      </c>
      <c r="H214" s="107">
        <v>1</v>
      </c>
      <c r="I214" s="1"/>
      <c r="J214" s="108">
        <f>ROUND(I214*H214,2)</f>
        <v>0</v>
      </c>
      <c r="K214" s="105" t="s">
        <v>1</v>
      </c>
      <c r="L214" s="19"/>
      <c r="M214" s="109" t="s">
        <v>1</v>
      </c>
      <c r="N214" s="110" t="s">
        <v>46</v>
      </c>
      <c r="O214" s="111"/>
      <c r="P214" s="112">
        <f>O214*H214</f>
        <v>0</v>
      </c>
      <c r="Q214" s="112">
        <v>0</v>
      </c>
      <c r="R214" s="112">
        <f>Q214*H214</f>
        <v>0</v>
      </c>
      <c r="S214" s="112">
        <v>0</v>
      </c>
      <c r="T214" s="113">
        <f>S214*H214</f>
        <v>0</v>
      </c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R214" s="114" t="s">
        <v>149</v>
      </c>
      <c r="AT214" s="114" t="s">
        <v>144</v>
      </c>
      <c r="AU214" s="114" t="s">
        <v>150</v>
      </c>
      <c r="AY214" s="9" t="s">
        <v>139</v>
      </c>
      <c r="BE214" s="115">
        <f>IF(N214="základní",J214,0)</f>
        <v>0</v>
      </c>
      <c r="BF214" s="115">
        <f>IF(N214="snížená",J214,0)</f>
        <v>0</v>
      </c>
      <c r="BG214" s="115">
        <f>IF(N214="zákl. přenesená",J214,0)</f>
        <v>0</v>
      </c>
      <c r="BH214" s="115">
        <f>IF(N214="sníž. přenesená",J214,0)</f>
        <v>0</v>
      </c>
      <c r="BI214" s="115">
        <f>IF(N214="nulová",J214,0)</f>
        <v>0</v>
      </c>
      <c r="BJ214" s="9" t="s">
        <v>89</v>
      </c>
      <c r="BK214" s="115">
        <f>ROUND(I214*H214,2)</f>
        <v>0</v>
      </c>
      <c r="BL214" s="9" t="s">
        <v>149</v>
      </c>
      <c r="BM214" s="114" t="s">
        <v>284</v>
      </c>
    </row>
    <row r="215" spans="1:65" s="21" customFormat="1" ht="19.5" x14ac:dyDescent="0.2">
      <c r="A215" s="18"/>
      <c r="B215" s="19"/>
      <c r="C215" s="18"/>
      <c r="D215" s="116" t="s">
        <v>184</v>
      </c>
      <c r="E215" s="18"/>
      <c r="F215" s="146" t="s">
        <v>285</v>
      </c>
      <c r="G215" s="18"/>
      <c r="H215" s="18"/>
      <c r="I215" s="18"/>
      <c r="J215" s="18"/>
      <c r="K215" s="18"/>
      <c r="L215" s="19"/>
      <c r="M215" s="118"/>
      <c r="N215" s="119"/>
      <c r="O215" s="111"/>
      <c r="P215" s="111"/>
      <c r="Q215" s="111"/>
      <c r="R215" s="111"/>
      <c r="S215" s="111"/>
      <c r="T215" s="120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T215" s="9" t="s">
        <v>184</v>
      </c>
      <c r="AU215" s="9" t="s">
        <v>150</v>
      </c>
    </row>
    <row r="216" spans="1:65" s="130" customFormat="1" x14ac:dyDescent="0.2">
      <c r="B216" s="131"/>
      <c r="D216" s="116" t="s">
        <v>156</v>
      </c>
      <c r="E216" s="132" t="s">
        <v>1</v>
      </c>
      <c r="F216" s="133" t="s">
        <v>192</v>
      </c>
      <c r="H216" s="134">
        <v>1</v>
      </c>
      <c r="L216" s="131"/>
      <c r="M216" s="135"/>
      <c r="N216" s="136"/>
      <c r="O216" s="136"/>
      <c r="P216" s="136"/>
      <c r="Q216" s="136"/>
      <c r="R216" s="136"/>
      <c r="S216" s="136"/>
      <c r="T216" s="137"/>
      <c r="AT216" s="132" t="s">
        <v>156</v>
      </c>
      <c r="AU216" s="132" t="s">
        <v>150</v>
      </c>
      <c r="AV216" s="130" t="s">
        <v>91</v>
      </c>
      <c r="AW216" s="130" t="s">
        <v>36</v>
      </c>
      <c r="AX216" s="130" t="s">
        <v>89</v>
      </c>
      <c r="AY216" s="132" t="s">
        <v>139</v>
      </c>
    </row>
    <row r="217" spans="1:65" s="21" customFormat="1" ht="16.5" customHeight="1" x14ac:dyDescent="0.2">
      <c r="A217" s="18"/>
      <c r="B217" s="19"/>
      <c r="C217" s="103" t="s">
        <v>286</v>
      </c>
      <c r="D217" s="103" t="s">
        <v>144</v>
      </c>
      <c r="E217" s="104" t="s">
        <v>287</v>
      </c>
      <c r="F217" s="105" t="s">
        <v>288</v>
      </c>
      <c r="G217" s="106" t="s">
        <v>182</v>
      </c>
      <c r="H217" s="107">
        <v>1</v>
      </c>
      <c r="I217" s="1"/>
      <c r="J217" s="108">
        <f>ROUND(I217*H217,2)</f>
        <v>0</v>
      </c>
      <c r="K217" s="105" t="s">
        <v>1</v>
      </c>
      <c r="L217" s="19"/>
      <c r="M217" s="109" t="s">
        <v>1</v>
      </c>
      <c r="N217" s="110" t="s">
        <v>46</v>
      </c>
      <c r="O217" s="111"/>
      <c r="P217" s="112">
        <f>O217*H217</f>
        <v>0</v>
      </c>
      <c r="Q217" s="112">
        <v>0</v>
      </c>
      <c r="R217" s="112">
        <f>Q217*H217</f>
        <v>0</v>
      </c>
      <c r="S217" s="112">
        <v>0</v>
      </c>
      <c r="T217" s="113">
        <f>S217*H217</f>
        <v>0</v>
      </c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R217" s="114" t="s">
        <v>149</v>
      </c>
      <c r="AT217" s="114" t="s">
        <v>144</v>
      </c>
      <c r="AU217" s="114" t="s">
        <v>150</v>
      </c>
      <c r="AY217" s="9" t="s">
        <v>139</v>
      </c>
      <c r="BE217" s="115">
        <f>IF(N217="základní",J217,0)</f>
        <v>0</v>
      </c>
      <c r="BF217" s="115">
        <f>IF(N217="snížená",J217,0)</f>
        <v>0</v>
      </c>
      <c r="BG217" s="115">
        <f>IF(N217="zákl. přenesená",J217,0)</f>
        <v>0</v>
      </c>
      <c r="BH217" s="115">
        <f>IF(N217="sníž. přenesená",J217,0)</f>
        <v>0</v>
      </c>
      <c r="BI217" s="115">
        <f>IF(N217="nulová",J217,0)</f>
        <v>0</v>
      </c>
      <c r="BJ217" s="9" t="s">
        <v>89</v>
      </c>
      <c r="BK217" s="115">
        <f>ROUND(I217*H217,2)</f>
        <v>0</v>
      </c>
      <c r="BL217" s="9" t="s">
        <v>149</v>
      </c>
      <c r="BM217" s="114" t="s">
        <v>289</v>
      </c>
    </row>
    <row r="218" spans="1:65" s="21" customFormat="1" ht="19.5" x14ac:dyDescent="0.2">
      <c r="A218" s="18"/>
      <c r="B218" s="19"/>
      <c r="C218" s="18"/>
      <c r="D218" s="116" t="s">
        <v>184</v>
      </c>
      <c r="E218" s="18"/>
      <c r="F218" s="146" t="s">
        <v>290</v>
      </c>
      <c r="G218" s="18"/>
      <c r="H218" s="18"/>
      <c r="I218" s="18"/>
      <c r="J218" s="18"/>
      <c r="K218" s="18"/>
      <c r="L218" s="19"/>
      <c r="M218" s="118"/>
      <c r="N218" s="119"/>
      <c r="O218" s="111"/>
      <c r="P218" s="111"/>
      <c r="Q218" s="111"/>
      <c r="R218" s="111"/>
      <c r="S218" s="111"/>
      <c r="T218" s="120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T218" s="9" t="s">
        <v>184</v>
      </c>
      <c r="AU218" s="9" t="s">
        <v>150</v>
      </c>
    </row>
    <row r="219" spans="1:65" s="130" customFormat="1" x14ac:dyDescent="0.2">
      <c r="B219" s="131"/>
      <c r="D219" s="116" t="s">
        <v>156</v>
      </c>
      <c r="E219" s="132" t="s">
        <v>1</v>
      </c>
      <c r="F219" s="133" t="s">
        <v>192</v>
      </c>
      <c r="H219" s="134">
        <v>1</v>
      </c>
      <c r="L219" s="131"/>
      <c r="M219" s="135"/>
      <c r="N219" s="136"/>
      <c r="O219" s="136"/>
      <c r="P219" s="136"/>
      <c r="Q219" s="136"/>
      <c r="R219" s="136"/>
      <c r="S219" s="136"/>
      <c r="T219" s="137"/>
      <c r="AT219" s="132" t="s">
        <v>156</v>
      </c>
      <c r="AU219" s="132" t="s">
        <v>150</v>
      </c>
      <c r="AV219" s="130" t="s">
        <v>91</v>
      </c>
      <c r="AW219" s="130" t="s">
        <v>36</v>
      </c>
      <c r="AX219" s="130" t="s">
        <v>89</v>
      </c>
      <c r="AY219" s="132" t="s">
        <v>139</v>
      </c>
    </row>
    <row r="220" spans="1:65" s="21" customFormat="1" ht="16.5" customHeight="1" x14ac:dyDescent="0.2">
      <c r="A220" s="18"/>
      <c r="B220" s="19"/>
      <c r="C220" s="103" t="s">
        <v>291</v>
      </c>
      <c r="D220" s="103" t="s">
        <v>144</v>
      </c>
      <c r="E220" s="104" t="s">
        <v>292</v>
      </c>
      <c r="F220" s="105" t="s">
        <v>293</v>
      </c>
      <c r="G220" s="106" t="s">
        <v>182</v>
      </c>
      <c r="H220" s="107">
        <v>1</v>
      </c>
      <c r="I220" s="1"/>
      <c r="J220" s="108">
        <f>ROUND(I220*H220,2)</f>
        <v>0</v>
      </c>
      <c r="K220" s="105" t="s">
        <v>1</v>
      </c>
      <c r="L220" s="19"/>
      <c r="M220" s="109" t="s">
        <v>1</v>
      </c>
      <c r="N220" s="110" t="s">
        <v>46</v>
      </c>
      <c r="O220" s="111"/>
      <c r="P220" s="112">
        <f>O220*H220</f>
        <v>0</v>
      </c>
      <c r="Q220" s="112">
        <v>0</v>
      </c>
      <c r="R220" s="112">
        <f>Q220*H220</f>
        <v>0</v>
      </c>
      <c r="S220" s="112">
        <v>0</v>
      </c>
      <c r="T220" s="113">
        <f>S220*H220</f>
        <v>0</v>
      </c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R220" s="114" t="s">
        <v>149</v>
      </c>
      <c r="AT220" s="114" t="s">
        <v>144</v>
      </c>
      <c r="AU220" s="114" t="s">
        <v>150</v>
      </c>
      <c r="AY220" s="9" t="s">
        <v>139</v>
      </c>
      <c r="BE220" s="115">
        <f>IF(N220="základní",J220,0)</f>
        <v>0</v>
      </c>
      <c r="BF220" s="115">
        <f>IF(N220="snížená",J220,0)</f>
        <v>0</v>
      </c>
      <c r="BG220" s="115">
        <f>IF(N220="zákl. přenesená",J220,0)</f>
        <v>0</v>
      </c>
      <c r="BH220" s="115">
        <f>IF(N220="sníž. přenesená",J220,0)</f>
        <v>0</v>
      </c>
      <c r="BI220" s="115">
        <f>IF(N220="nulová",J220,0)</f>
        <v>0</v>
      </c>
      <c r="BJ220" s="9" t="s">
        <v>89</v>
      </c>
      <c r="BK220" s="115">
        <f>ROUND(I220*H220,2)</f>
        <v>0</v>
      </c>
      <c r="BL220" s="9" t="s">
        <v>149</v>
      </c>
      <c r="BM220" s="114" t="s">
        <v>294</v>
      </c>
    </row>
    <row r="221" spans="1:65" s="21" customFormat="1" ht="19.5" x14ac:dyDescent="0.2">
      <c r="A221" s="18"/>
      <c r="B221" s="19"/>
      <c r="C221" s="18"/>
      <c r="D221" s="116" t="s">
        <v>184</v>
      </c>
      <c r="E221" s="18"/>
      <c r="F221" s="146" t="s">
        <v>295</v>
      </c>
      <c r="G221" s="18"/>
      <c r="H221" s="18"/>
      <c r="I221" s="18"/>
      <c r="J221" s="18"/>
      <c r="K221" s="18"/>
      <c r="L221" s="19"/>
      <c r="M221" s="118"/>
      <c r="N221" s="119"/>
      <c r="O221" s="111"/>
      <c r="P221" s="111"/>
      <c r="Q221" s="111"/>
      <c r="R221" s="111"/>
      <c r="S221" s="111"/>
      <c r="T221" s="120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T221" s="9" t="s">
        <v>184</v>
      </c>
      <c r="AU221" s="9" t="s">
        <v>150</v>
      </c>
    </row>
    <row r="222" spans="1:65" s="130" customFormat="1" x14ac:dyDescent="0.2">
      <c r="B222" s="131"/>
      <c r="D222" s="116" t="s">
        <v>156</v>
      </c>
      <c r="E222" s="132" t="s">
        <v>1</v>
      </c>
      <c r="F222" s="133" t="s">
        <v>192</v>
      </c>
      <c r="H222" s="134">
        <v>1</v>
      </c>
      <c r="L222" s="131"/>
      <c r="M222" s="135"/>
      <c r="N222" s="136"/>
      <c r="O222" s="136"/>
      <c r="P222" s="136"/>
      <c r="Q222" s="136"/>
      <c r="R222" s="136"/>
      <c r="S222" s="136"/>
      <c r="T222" s="137"/>
      <c r="AT222" s="132" t="s">
        <v>156</v>
      </c>
      <c r="AU222" s="132" t="s">
        <v>150</v>
      </c>
      <c r="AV222" s="130" t="s">
        <v>91</v>
      </c>
      <c r="AW222" s="130" t="s">
        <v>36</v>
      </c>
      <c r="AX222" s="130" t="s">
        <v>89</v>
      </c>
      <c r="AY222" s="132" t="s">
        <v>139</v>
      </c>
    </row>
    <row r="223" spans="1:65" s="90" customFormat="1" ht="22.9" customHeight="1" x14ac:dyDescent="0.2">
      <c r="B223" s="91"/>
      <c r="D223" s="92" t="s">
        <v>80</v>
      </c>
      <c r="E223" s="101" t="s">
        <v>296</v>
      </c>
      <c r="F223" s="101" t="s">
        <v>297</v>
      </c>
      <c r="J223" s="102">
        <f>BK223</f>
        <v>0</v>
      </c>
      <c r="L223" s="91"/>
      <c r="M223" s="95"/>
      <c r="N223" s="96"/>
      <c r="O223" s="96"/>
      <c r="P223" s="97">
        <f>P224+P240</f>
        <v>0</v>
      </c>
      <c r="Q223" s="96"/>
      <c r="R223" s="97">
        <f>R224+R240</f>
        <v>0</v>
      </c>
      <c r="S223" s="96"/>
      <c r="T223" s="98">
        <f>T224+T240</f>
        <v>0</v>
      </c>
      <c r="AR223" s="92" t="s">
        <v>138</v>
      </c>
      <c r="AT223" s="99" t="s">
        <v>80</v>
      </c>
      <c r="AU223" s="99" t="s">
        <v>89</v>
      </c>
      <c r="AY223" s="92" t="s">
        <v>139</v>
      </c>
      <c r="BK223" s="100">
        <f>BK224+BK240</f>
        <v>0</v>
      </c>
    </row>
    <row r="224" spans="1:65" s="90" customFormat="1" ht="20.85" customHeight="1" x14ac:dyDescent="0.2">
      <c r="B224" s="91"/>
      <c r="D224" s="92" t="s">
        <v>80</v>
      </c>
      <c r="E224" s="101" t="s">
        <v>298</v>
      </c>
      <c r="F224" s="101" t="s">
        <v>299</v>
      </c>
      <c r="J224" s="102">
        <f>BK224</f>
        <v>0</v>
      </c>
      <c r="L224" s="91"/>
      <c r="M224" s="95"/>
      <c r="N224" s="96"/>
      <c r="O224" s="96"/>
      <c r="P224" s="97">
        <f>SUM(P225:P239)</f>
        <v>0</v>
      </c>
      <c r="Q224" s="96"/>
      <c r="R224" s="97">
        <f>SUM(R225:R239)</f>
        <v>0</v>
      </c>
      <c r="S224" s="96"/>
      <c r="T224" s="98">
        <f>SUM(T225:T239)</f>
        <v>0</v>
      </c>
      <c r="AR224" s="92" t="s">
        <v>138</v>
      </c>
      <c r="AT224" s="99" t="s">
        <v>80</v>
      </c>
      <c r="AU224" s="99" t="s">
        <v>91</v>
      </c>
      <c r="AY224" s="92" t="s">
        <v>139</v>
      </c>
      <c r="BK224" s="100">
        <f>SUM(BK225:BK239)</f>
        <v>0</v>
      </c>
    </row>
    <row r="225" spans="1:65" s="21" customFormat="1" ht="16.5" customHeight="1" x14ac:dyDescent="0.2">
      <c r="A225" s="18"/>
      <c r="B225" s="19"/>
      <c r="C225" s="103" t="s">
        <v>300</v>
      </c>
      <c r="D225" s="103" t="s">
        <v>144</v>
      </c>
      <c r="E225" s="104" t="s">
        <v>301</v>
      </c>
      <c r="F225" s="105" t="s">
        <v>302</v>
      </c>
      <c r="G225" s="106" t="s">
        <v>182</v>
      </c>
      <c r="H225" s="107">
        <v>2</v>
      </c>
      <c r="I225" s="1"/>
      <c r="J225" s="108">
        <f>ROUND(I225*H225,2)</f>
        <v>0</v>
      </c>
      <c r="K225" s="105" t="s">
        <v>1</v>
      </c>
      <c r="L225" s="19"/>
      <c r="M225" s="109" t="s">
        <v>1</v>
      </c>
      <c r="N225" s="110" t="s">
        <v>46</v>
      </c>
      <c r="O225" s="111"/>
      <c r="P225" s="112">
        <f>O225*H225</f>
        <v>0</v>
      </c>
      <c r="Q225" s="112">
        <v>0</v>
      </c>
      <c r="R225" s="112">
        <f>Q225*H225</f>
        <v>0</v>
      </c>
      <c r="S225" s="112">
        <v>0</v>
      </c>
      <c r="T225" s="113">
        <f>S225*H225</f>
        <v>0</v>
      </c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R225" s="114" t="s">
        <v>149</v>
      </c>
      <c r="AT225" s="114" t="s">
        <v>144</v>
      </c>
      <c r="AU225" s="114" t="s">
        <v>150</v>
      </c>
      <c r="AY225" s="9" t="s">
        <v>139</v>
      </c>
      <c r="BE225" s="115">
        <f>IF(N225="základní",J225,0)</f>
        <v>0</v>
      </c>
      <c r="BF225" s="115">
        <f>IF(N225="snížená",J225,0)</f>
        <v>0</v>
      </c>
      <c r="BG225" s="115">
        <f>IF(N225="zákl. přenesená",J225,0)</f>
        <v>0</v>
      </c>
      <c r="BH225" s="115">
        <f>IF(N225="sníž. přenesená",J225,0)</f>
        <v>0</v>
      </c>
      <c r="BI225" s="115">
        <f>IF(N225="nulová",J225,0)</f>
        <v>0</v>
      </c>
      <c r="BJ225" s="9" t="s">
        <v>89</v>
      </c>
      <c r="BK225" s="115">
        <f>ROUND(I225*H225,2)</f>
        <v>0</v>
      </c>
      <c r="BL225" s="9" t="s">
        <v>149</v>
      </c>
      <c r="BM225" s="114" t="s">
        <v>303</v>
      </c>
    </row>
    <row r="226" spans="1:65" s="21" customFormat="1" ht="19.5" x14ac:dyDescent="0.2">
      <c r="A226" s="18"/>
      <c r="B226" s="19"/>
      <c r="C226" s="18"/>
      <c r="D226" s="116" t="s">
        <v>184</v>
      </c>
      <c r="E226" s="18"/>
      <c r="F226" s="146" t="s">
        <v>304</v>
      </c>
      <c r="G226" s="18"/>
      <c r="H226" s="18"/>
      <c r="I226" s="18"/>
      <c r="J226" s="18"/>
      <c r="K226" s="18"/>
      <c r="L226" s="19"/>
      <c r="M226" s="118"/>
      <c r="N226" s="119"/>
      <c r="O226" s="111"/>
      <c r="P226" s="111"/>
      <c r="Q226" s="111"/>
      <c r="R226" s="111"/>
      <c r="S226" s="111"/>
      <c r="T226" s="120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T226" s="9" t="s">
        <v>184</v>
      </c>
      <c r="AU226" s="9" t="s">
        <v>150</v>
      </c>
    </row>
    <row r="227" spans="1:65" s="130" customFormat="1" x14ac:dyDescent="0.2">
      <c r="B227" s="131"/>
      <c r="D227" s="116" t="s">
        <v>156</v>
      </c>
      <c r="E227" s="132" t="s">
        <v>1</v>
      </c>
      <c r="F227" s="133" t="s">
        <v>186</v>
      </c>
      <c r="H227" s="134">
        <v>2</v>
      </c>
      <c r="L227" s="131"/>
      <c r="M227" s="135"/>
      <c r="N227" s="136"/>
      <c r="O227" s="136"/>
      <c r="P227" s="136"/>
      <c r="Q227" s="136"/>
      <c r="R227" s="136"/>
      <c r="S227" s="136"/>
      <c r="T227" s="137"/>
      <c r="AT227" s="132" t="s">
        <v>156</v>
      </c>
      <c r="AU227" s="132" t="s">
        <v>150</v>
      </c>
      <c r="AV227" s="130" t="s">
        <v>91</v>
      </c>
      <c r="AW227" s="130" t="s">
        <v>36</v>
      </c>
      <c r="AX227" s="130" t="s">
        <v>89</v>
      </c>
      <c r="AY227" s="132" t="s">
        <v>139</v>
      </c>
    </row>
    <row r="228" spans="1:65" s="21" customFormat="1" ht="16.5" customHeight="1" x14ac:dyDescent="0.2">
      <c r="A228" s="18"/>
      <c r="B228" s="19"/>
      <c r="C228" s="103" t="s">
        <v>305</v>
      </c>
      <c r="D228" s="103" t="s">
        <v>144</v>
      </c>
      <c r="E228" s="104" t="s">
        <v>306</v>
      </c>
      <c r="F228" s="105" t="s">
        <v>307</v>
      </c>
      <c r="G228" s="106" t="s">
        <v>182</v>
      </c>
      <c r="H228" s="107">
        <v>2</v>
      </c>
      <c r="I228" s="1"/>
      <c r="J228" s="108">
        <f>ROUND(I228*H228,2)</f>
        <v>0</v>
      </c>
      <c r="K228" s="105" t="s">
        <v>1</v>
      </c>
      <c r="L228" s="19"/>
      <c r="M228" s="109" t="s">
        <v>1</v>
      </c>
      <c r="N228" s="110" t="s">
        <v>46</v>
      </c>
      <c r="O228" s="111"/>
      <c r="P228" s="112">
        <f>O228*H228</f>
        <v>0</v>
      </c>
      <c r="Q228" s="112">
        <v>0</v>
      </c>
      <c r="R228" s="112">
        <f>Q228*H228</f>
        <v>0</v>
      </c>
      <c r="S228" s="112">
        <v>0</v>
      </c>
      <c r="T228" s="113">
        <f>S228*H228</f>
        <v>0</v>
      </c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R228" s="114" t="s">
        <v>149</v>
      </c>
      <c r="AT228" s="114" t="s">
        <v>144</v>
      </c>
      <c r="AU228" s="114" t="s">
        <v>150</v>
      </c>
      <c r="AY228" s="9" t="s">
        <v>139</v>
      </c>
      <c r="BE228" s="115">
        <f>IF(N228="základní",J228,0)</f>
        <v>0</v>
      </c>
      <c r="BF228" s="115">
        <f>IF(N228="snížená",J228,0)</f>
        <v>0</v>
      </c>
      <c r="BG228" s="115">
        <f>IF(N228="zákl. přenesená",J228,0)</f>
        <v>0</v>
      </c>
      <c r="BH228" s="115">
        <f>IF(N228="sníž. přenesená",J228,0)</f>
        <v>0</v>
      </c>
      <c r="BI228" s="115">
        <f>IF(N228="nulová",J228,0)</f>
        <v>0</v>
      </c>
      <c r="BJ228" s="9" t="s">
        <v>89</v>
      </c>
      <c r="BK228" s="115">
        <f>ROUND(I228*H228,2)</f>
        <v>0</v>
      </c>
      <c r="BL228" s="9" t="s">
        <v>149</v>
      </c>
      <c r="BM228" s="114" t="s">
        <v>308</v>
      </c>
    </row>
    <row r="229" spans="1:65" s="21" customFormat="1" ht="48.75" x14ac:dyDescent="0.2">
      <c r="A229" s="18"/>
      <c r="B229" s="19"/>
      <c r="C229" s="18"/>
      <c r="D229" s="116" t="s">
        <v>184</v>
      </c>
      <c r="E229" s="18"/>
      <c r="F229" s="146" t="s">
        <v>309</v>
      </c>
      <c r="G229" s="18"/>
      <c r="H229" s="18"/>
      <c r="I229" s="18"/>
      <c r="J229" s="18"/>
      <c r="K229" s="18"/>
      <c r="L229" s="19"/>
      <c r="M229" s="118"/>
      <c r="N229" s="119"/>
      <c r="O229" s="111"/>
      <c r="P229" s="111"/>
      <c r="Q229" s="111"/>
      <c r="R229" s="111"/>
      <c r="S229" s="111"/>
      <c r="T229" s="120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T229" s="9" t="s">
        <v>184</v>
      </c>
      <c r="AU229" s="9" t="s">
        <v>150</v>
      </c>
    </row>
    <row r="230" spans="1:65" s="130" customFormat="1" x14ac:dyDescent="0.2">
      <c r="B230" s="131"/>
      <c r="D230" s="116" t="s">
        <v>156</v>
      </c>
      <c r="E230" s="132" t="s">
        <v>1</v>
      </c>
      <c r="F230" s="133" t="s">
        <v>186</v>
      </c>
      <c r="H230" s="134">
        <v>2</v>
      </c>
      <c r="L230" s="131"/>
      <c r="M230" s="135"/>
      <c r="N230" s="136"/>
      <c r="O230" s="136"/>
      <c r="P230" s="136"/>
      <c r="Q230" s="136"/>
      <c r="R230" s="136"/>
      <c r="S230" s="136"/>
      <c r="T230" s="137"/>
      <c r="AT230" s="132" t="s">
        <v>156</v>
      </c>
      <c r="AU230" s="132" t="s">
        <v>150</v>
      </c>
      <c r="AV230" s="130" t="s">
        <v>91</v>
      </c>
      <c r="AW230" s="130" t="s">
        <v>36</v>
      </c>
      <c r="AX230" s="130" t="s">
        <v>89</v>
      </c>
      <c r="AY230" s="132" t="s">
        <v>139</v>
      </c>
    </row>
    <row r="231" spans="1:65" s="21" customFormat="1" ht="16.5" customHeight="1" x14ac:dyDescent="0.2">
      <c r="A231" s="18"/>
      <c r="B231" s="19"/>
      <c r="C231" s="103" t="s">
        <v>310</v>
      </c>
      <c r="D231" s="103" t="s">
        <v>144</v>
      </c>
      <c r="E231" s="104" t="s">
        <v>311</v>
      </c>
      <c r="F231" s="105" t="s">
        <v>312</v>
      </c>
      <c r="G231" s="106" t="s">
        <v>182</v>
      </c>
      <c r="H231" s="107">
        <v>2</v>
      </c>
      <c r="I231" s="1"/>
      <c r="J231" s="108">
        <f>ROUND(I231*H231,2)</f>
        <v>0</v>
      </c>
      <c r="K231" s="105" t="s">
        <v>1</v>
      </c>
      <c r="L231" s="19"/>
      <c r="M231" s="109" t="s">
        <v>1</v>
      </c>
      <c r="N231" s="110" t="s">
        <v>46</v>
      </c>
      <c r="O231" s="111"/>
      <c r="P231" s="112">
        <f>O231*H231</f>
        <v>0</v>
      </c>
      <c r="Q231" s="112">
        <v>0</v>
      </c>
      <c r="R231" s="112">
        <f>Q231*H231</f>
        <v>0</v>
      </c>
      <c r="S231" s="112">
        <v>0</v>
      </c>
      <c r="T231" s="113">
        <f>S231*H231</f>
        <v>0</v>
      </c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R231" s="114" t="s">
        <v>149</v>
      </c>
      <c r="AT231" s="114" t="s">
        <v>144</v>
      </c>
      <c r="AU231" s="114" t="s">
        <v>150</v>
      </c>
      <c r="AY231" s="9" t="s">
        <v>139</v>
      </c>
      <c r="BE231" s="115">
        <f>IF(N231="základní",J231,0)</f>
        <v>0</v>
      </c>
      <c r="BF231" s="115">
        <f>IF(N231="snížená",J231,0)</f>
        <v>0</v>
      </c>
      <c r="BG231" s="115">
        <f>IF(N231="zákl. přenesená",J231,0)</f>
        <v>0</v>
      </c>
      <c r="BH231" s="115">
        <f>IF(N231="sníž. přenesená",J231,0)</f>
        <v>0</v>
      </c>
      <c r="BI231" s="115">
        <f>IF(N231="nulová",J231,0)</f>
        <v>0</v>
      </c>
      <c r="BJ231" s="9" t="s">
        <v>89</v>
      </c>
      <c r="BK231" s="115">
        <f>ROUND(I231*H231,2)</f>
        <v>0</v>
      </c>
      <c r="BL231" s="9" t="s">
        <v>149</v>
      </c>
      <c r="BM231" s="114" t="s">
        <v>313</v>
      </c>
    </row>
    <row r="232" spans="1:65" s="21" customFormat="1" ht="48.75" x14ac:dyDescent="0.2">
      <c r="A232" s="18"/>
      <c r="B232" s="19"/>
      <c r="C232" s="18"/>
      <c r="D232" s="116" t="s">
        <v>184</v>
      </c>
      <c r="E232" s="18"/>
      <c r="F232" s="146" t="s">
        <v>314</v>
      </c>
      <c r="G232" s="18"/>
      <c r="H232" s="18"/>
      <c r="I232" s="18"/>
      <c r="J232" s="18"/>
      <c r="K232" s="18"/>
      <c r="L232" s="19"/>
      <c r="M232" s="118"/>
      <c r="N232" s="119"/>
      <c r="O232" s="111"/>
      <c r="P232" s="111"/>
      <c r="Q232" s="111"/>
      <c r="R232" s="111"/>
      <c r="S232" s="111"/>
      <c r="T232" s="120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T232" s="9" t="s">
        <v>184</v>
      </c>
      <c r="AU232" s="9" t="s">
        <v>150</v>
      </c>
    </row>
    <row r="233" spans="1:65" s="130" customFormat="1" x14ac:dyDescent="0.2">
      <c r="B233" s="131"/>
      <c r="D233" s="116" t="s">
        <v>156</v>
      </c>
      <c r="E233" s="132" t="s">
        <v>1</v>
      </c>
      <c r="F233" s="133" t="s">
        <v>186</v>
      </c>
      <c r="H233" s="134">
        <v>2</v>
      </c>
      <c r="L233" s="131"/>
      <c r="M233" s="135"/>
      <c r="N233" s="136"/>
      <c r="O233" s="136"/>
      <c r="P233" s="136"/>
      <c r="Q233" s="136"/>
      <c r="R233" s="136"/>
      <c r="S233" s="136"/>
      <c r="T233" s="137"/>
      <c r="AT233" s="132" t="s">
        <v>156</v>
      </c>
      <c r="AU233" s="132" t="s">
        <v>150</v>
      </c>
      <c r="AV233" s="130" t="s">
        <v>91</v>
      </c>
      <c r="AW233" s="130" t="s">
        <v>36</v>
      </c>
      <c r="AX233" s="130" t="s">
        <v>89</v>
      </c>
      <c r="AY233" s="132" t="s">
        <v>139</v>
      </c>
    </row>
    <row r="234" spans="1:65" s="21" customFormat="1" ht="16.5" customHeight="1" x14ac:dyDescent="0.2">
      <c r="A234" s="18"/>
      <c r="B234" s="19"/>
      <c r="C234" s="103" t="s">
        <v>315</v>
      </c>
      <c r="D234" s="103" t="s">
        <v>144</v>
      </c>
      <c r="E234" s="104" t="s">
        <v>316</v>
      </c>
      <c r="F234" s="105" t="s">
        <v>317</v>
      </c>
      <c r="G234" s="106" t="s">
        <v>182</v>
      </c>
      <c r="H234" s="107">
        <v>1</v>
      </c>
      <c r="I234" s="1"/>
      <c r="J234" s="108">
        <f>ROUND(I234*H234,2)</f>
        <v>0</v>
      </c>
      <c r="K234" s="105" t="s">
        <v>1</v>
      </c>
      <c r="L234" s="19"/>
      <c r="M234" s="109" t="s">
        <v>1</v>
      </c>
      <c r="N234" s="110" t="s">
        <v>46</v>
      </c>
      <c r="O234" s="111"/>
      <c r="P234" s="112">
        <f>O234*H234</f>
        <v>0</v>
      </c>
      <c r="Q234" s="112">
        <v>0</v>
      </c>
      <c r="R234" s="112">
        <f>Q234*H234</f>
        <v>0</v>
      </c>
      <c r="S234" s="112">
        <v>0</v>
      </c>
      <c r="T234" s="113">
        <f>S234*H234</f>
        <v>0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R234" s="114" t="s">
        <v>149</v>
      </c>
      <c r="AT234" s="114" t="s">
        <v>144</v>
      </c>
      <c r="AU234" s="114" t="s">
        <v>150</v>
      </c>
      <c r="AY234" s="9" t="s">
        <v>139</v>
      </c>
      <c r="BE234" s="115">
        <f>IF(N234="základní",J234,0)</f>
        <v>0</v>
      </c>
      <c r="BF234" s="115">
        <f>IF(N234="snížená",J234,0)</f>
        <v>0</v>
      </c>
      <c r="BG234" s="115">
        <f>IF(N234="zákl. přenesená",J234,0)</f>
        <v>0</v>
      </c>
      <c r="BH234" s="115">
        <f>IF(N234="sníž. přenesená",J234,0)</f>
        <v>0</v>
      </c>
      <c r="BI234" s="115">
        <f>IF(N234="nulová",J234,0)</f>
        <v>0</v>
      </c>
      <c r="BJ234" s="9" t="s">
        <v>89</v>
      </c>
      <c r="BK234" s="115">
        <f>ROUND(I234*H234,2)</f>
        <v>0</v>
      </c>
      <c r="BL234" s="9" t="s">
        <v>149</v>
      </c>
      <c r="BM234" s="114" t="s">
        <v>318</v>
      </c>
    </row>
    <row r="235" spans="1:65" s="21" customFormat="1" ht="48.75" x14ac:dyDescent="0.2">
      <c r="A235" s="18"/>
      <c r="B235" s="19"/>
      <c r="C235" s="18"/>
      <c r="D235" s="116" t="s">
        <v>184</v>
      </c>
      <c r="E235" s="18"/>
      <c r="F235" s="146" t="s">
        <v>319</v>
      </c>
      <c r="G235" s="18"/>
      <c r="H235" s="18"/>
      <c r="I235" s="18"/>
      <c r="J235" s="18"/>
      <c r="K235" s="18"/>
      <c r="L235" s="19"/>
      <c r="M235" s="118"/>
      <c r="N235" s="119"/>
      <c r="O235" s="111"/>
      <c r="P235" s="111"/>
      <c r="Q235" s="111"/>
      <c r="R235" s="111"/>
      <c r="S235" s="111"/>
      <c r="T235" s="120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T235" s="9" t="s">
        <v>184</v>
      </c>
      <c r="AU235" s="9" t="s">
        <v>150</v>
      </c>
    </row>
    <row r="236" spans="1:65" s="130" customFormat="1" x14ac:dyDescent="0.2">
      <c r="B236" s="131"/>
      <c r="D236" s="116" t="s">
        <v>156</v>
      </c>
      <c r="E236" s="132" t="s">
        <v>1</v>
      </c>
      <c r="F236" s="133" t="s">
        <v>192</v>
      </c>
      <c r="H236" s="134">
        <v>1</v>
      </c>
      <c r="L236" s="131"/>
      <c r="M236" s="135"/>
      <c r="N236" s="136"/>
      <c r="O236" s="136"/>
      <c r="P236" s="136"/>
      <c r="Q236" s="136"/>
      <c r="R236" s="136"/>
      <c r="S236" s="136"/>
      <c r="T236" s="137"/>
      <c r="AT236" s="132" t="s">
        <v>156</v>
      </c>
      <c r="AU236" s="132" t="s">
        <v>150</v>
      </c>
      <c r="AV236" s="130" t="s">
        <v>91</v>
      </c>
      <c r="AW236" s="130" t="s">
        <v>36</v>
      </c>
      <c r="AX236" s="130" t="s">
        <v>89</v>
      </c>
      <c r="AY236" s="132" t="s">
        <v>139</v>
      </c>
    </row>
    <row r="237" spans="1:65" s="21" customFormat="1" ht="16.5" customHeight="1" x14ac:dyDescent="0.2">
      <c r="A237" s="18"/>
      <c r="B237" s="19"/>
      <c r="C237" s="103" t="s">
        <v>320</v>
      </c>
      <c r="D237" s="103" t="s">
        <v>144</v>
      </c>
      <c r="E237" s="104" t="s">
        <v>321</v>
      </c>
      <c r="F237" s="105" t="s">
        <v>322</v>
      </c>
      <c r="G237" s="106" t="s">
        <v>182</v>
      </c>
      <c r="H237" s="107">
        <v>1</v>
      </c>
      <c r="I237" s="1"/>
      <c r="J237" s="108">
        <f>ROUND(I237*H237,2)</f>
        <v>0</v>
      </c>
      <c r="K237" s="105" t="s">
        <v>1</v>
      </c>
      <c r="L237" s="19"/>
      <c r="M237" s="109" t="s">
        <v>1</v>
      </c>
      <c r="N237" s="110" t="s">
        <v>46</v>
      </c>
      <c r="O237" s="111"/>
      <c r="P237" s="112">
        <f>O237*H237</f>
        <v>0</v>
      </c>
      <c r="Q237" s="112">
        <v>0</v>
      </c>
      <c r="R237" s="112">
        <f>Q237*H237</f>
        <v>0</v>
      </c>
      <c r="S237" s="112">
        <v>0</v>
      </c>
      <c r="T237" s="113">
        <f>S237*H237</f>
        <v>0</v>
      </c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R237" s="114" t="s">
        <v>149</v>
      </c>
      <c r="AT237" s="114" t="s">
        <v>144</v>
      </c>
      <c r="AU237" s="114" t="s">
        <v>150</v>
      </c>
      <c r="AY237" s="9" t="s">
        <v>139</v>
      </c>
      <c r="BE237" s="115">
        <f>IF(N237="základní",J237,0)</f>
        <v>0</v>
      </c>
      <c r="BF237" s="115">
        <f>IF(N237="snížená",J237,0)</f>
        <v>0</v>
      </c>
      <c r="BG237" s="115">
        <f>IF(N237="zákl. přenesená",J237,0)</f>
        <v>0</v>
      </c>
      <c r="BH237" s="115">
        <f>IF(N237="sníž. přenesená",J237,0)</f>
        <v>0</v>
      </c>
      <c r="BI237" s="115">
        <f>IF(N237="nulová",J237,0)</f>
        <v>0</v>
      </c>
      <c r="BJ237" s="9" t="s">
        <v>89</v>
      </c>
      <c r="BK237" s="115">
        <f>ROUND(I237*H237,2)</f>
        <v>0</v>
      </c>
      <c r="BL237" s="9" t="s">
        <v>149</v>
      </c>
      <c r="BM237" s="114" t="s">
        <v>323</v>
      </c>
    </row>
    <row r="238" spans="1:65" s="21" customFormat="1" ht="39" x14ac:dyDescent="0.2">
      <c r="A238" s="18"/>
      <c r="B238" s="19"/>
      <c r="C238" s="18"/>
      <c r="D238" s="116" t="s">
        <v>184</v>
      </c>
      <c r="E238" s="18"/>
      <c r="F238" s="146" t="s">
        <v>324</v>
      </c>
      <c r="G238" s="18"/>
      <c r="H238" s="18"/>
      <c r="I238" s="18"/>
      <c r="J238" s="18"/>
      <c r="K238" s="18"/>
      <c r="L238" s="19"/>
      <c r="M238" s="118"/>
      <c r="N238" s="119"/>
      <c r="O238" s="111"/>
      <c r="P238" s="111"/>
      <c r="Q238" s="111"/>
      <c r="R238" s="111"/>
      <c r="S238" s="111"/>
      <c r="T238" s="120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T238" s="9" t="s">
        <v>184</v>
      </c>
      <c r="AU238" s="9" t="s">
        <v>150</v>
      </c>
    </row>
    <row r="239" spans="1:65" s="130" customFormat="1" x14ac:dyDescent="0.2">
      <c r="B239" s="131"/>
      <c r="D239" s="116" t="s">
        <v>156</v>
      </c>
      <c r="E239" s="132" t="s">
        <v>1</v>
      </c>
      <c r="F239" s="133" t="s">
        <v>192</v>
      </c>
      <c r="H239" s="134">
        <v>1</v>
      </c>
      <c r="L239" s="131"/>
      <c r="M239" s="135"/>
      <c r="N239" s="136"/>
      <c r="O239" s="136"/>
      <c r="P239" s="136"/>
      <c r="Q239" s="136"/>
      <c r="R239" s="136"/>
      <c r="S239" s="136"/>
      <c r="T239" s="137"/>
      <c r="AT239" s="132" t="s">
        <v>156</v>
      </c>
      <c r="AU239" s="132" t="s">
        <v>150</v>
      </c>
      <c r="AV239" s="130" t="s">
        <v>91</v>
      </c>
      <c r="AW239" s="130" t="s">
        <v>36</v>
      </c>
      <c r="AX239" s="130" t="s">
        <v>89</v>
      </c>
      <c r="AY239" s="132" t="s">
        <v>139</v>
      </c>
    </row>
    <row r="240" spans="1:65" s="90" customFormat="1" ht="20.85" customHeight="1" x14ac:dyDescent="0.2">
      <c r="B240" s="91"/>
      <c r="D240" s="92" t="s">
        <v>80</v>
      </c>
      <c r="E240" s="101" t="s">
        <v>325</v>
      </c>
      <c r="F240" s="101" t="s">
        <v>326</v>
      </c>
      <c r="J240" s="102">
        <f>BK240</f>
        <v>0</v>
      </c>
      <c r="L240" s="91"/>
      <c r="M240" s="95"/>
      <c r="N240" s="96"/>
      <c r="O240" s="96"/>
      <c r="P240" s="97">
        <f>SUM(P241:P261)</f>
        <v>0</v>
      </c>
      <c r="Q240" s="96"/>
      <c r="R240" s="97">
        <f>SUM(R241:R261)</f>
        <v>0</v>
      </c>
      <c r="S240" s="96"/>
      <c r="T240" s="98">
        <f>SUM(T241:T261)</f>
        <v>0</v>
      </c>
      <c r="AR240" s="92" t="s">
        <v>138</v>
      </c>
      <c r="AT240" s="99" t="s">
        <v>80</v>
      </c>
      <c r="AU240" s="99" t="s">
        <v>91</v>
      </c>
      <c r="AY240" s="92" t="s">
        <v>139</v>
      </c>
      <c r="BK240" s="100">
        <f>SUM(BK241:BK261)</f>
        <v>0</v>
      </c>
    </row>
    <row r="241" spans="1:65" s="21" customFormat="1" ht="16.5" customHeight="1" x14ac:dyDescent="0.2">
      <c r="A241" s="18"/>
      <c r="B241" s="19"/>
      <c r="C241" s="103" t="s">
        <v>327</v>
      </c>
      <c r="D241" s="103" t="s">
        <v>144</v>
      </c>
      <c r="E241" s="104" t="s">
        <v>328</v>
      </c>
      <c r="F241" s="105" t="s">
        <v>329</v>
      </c>
      <c r="G241" s="106" t="s">
        <v>182</v>
      </c>
      <c r="H241" s="107">
        <v>2</v>
      </c>
      <c r="I241" s="1"/>
      <c r="J241" s="108">
        <f>ROUND(I241*H241,2)</f>
        <v>0</v>
      </c>
      <c r="K241" s="105" t="s">
        <v>1</v>
      </c>
      <c r="L241" s="19"/>
      <c r="M241" s="109" t="s">
        <v>1</v>
      </c>
      <c r="N241" s="110" t="s">
        <v>46</v>
      </c>
      <c r="O241" s="111"/>
      <c r="P241" s="112">
        <f>O241*H241</f>
        <v>0</v>
      </c>
      <c r="Q241" s="112">
        <v>0</v>
      </c>
      <c r="R241" s="112">
        <f>Q241*H241</f>
        <v>0</v>
      </c>
      <c r="S241" s="112">
        <v>0</v>
      </c>
      <c r="T241" s="113">
        <f>S241*H241</f>
        <v>0</v>
      </c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R241" s="114" t="s">
        <v>149</v>
      </c>
      <c r="AT241" s="114" t="s">
        <v>144</v>
      </c>
      <c r="AU241" s="114" t="s">
        <v>150</v>
      </c>
      <c r="AY241" s="9" t="s">
        <v>139</v>
      </c>
      <c r="BE241" s="115">
        <f>IF(N241="základní",J241,0)</f>
        <v>0</v>
      </c>
      <c r="BF241" s="115">
        <f>IF(N241="snížená",J241,0)</f>
        <v>0</v>
      </c>
      <c r="BG241" s="115">
        <f>IF(N241="zákl. přenesená",J241,0)</f>
        <v>0</v>
      </c>
      <c r="BH241" s="115">
        <f>IF(N241="sníž. přenesená",J241,0)</f>
        <v>0</v>
      </c>
      <c r="BI241" s="115">
        <f>IF(N241="nulová",J241,0)</f>
        <v>0</v>
      </c>
      <c r="BJ241" s="9" t="s">
        <v>89</v>
      </c>
      <c r="BK241" s="115">
        <f>ROUND(I241*H241,2)</f>
        <v>0</v>
      </c>
      <c r="BL241" s="9" t="s">
        <v>149</v>
      </c>
      <c r="BM241" s="114" t="s">
        <v>330</v>
      </c>
    </row>
    <row r="242" spans="1:65" s="21" customFormat="1" ht="58.5" x14ac:dyDescent="0.2">
      <c r="A242" s="18"/>
      <c r="B242" s="19"/>
      <c r="C242" s="18"/>
      <c r="D242" s="116" t="s">
        <v>184</v>
      </c>
      <c r="E242" s="18"/>
      <c r="F242" s="146" t="s">
        <v>331</v>
      </c>
      <c r="G242" s="18"/>
      <c r="H242" s="18"/>
      <c r="I242" s="18"/>
      <c r="J242" s="18"/>
      <c r="K242" s="18"/>
      <c r="L242" s="19"/>
      <c r="M242" s="118"/>
      <c r="N242" s="119"/>
      <c r="O242" s="111"/>
      <c r="P242" s="111"/>
      <c r="Q242" s="111"/>
      <c r="R242" s="111"/>
      <c r="S242" s="111"/>
      <c r="T242" s="120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T242" s="9" t="s">
        <v>184</v>
      </c>
      <c r="AU242" s="9" t="s">
        <v>150</v>
      </c>
    </row>
    <row r="243" spans="1:65" s="130" customFormat="1" x14ac:dyDescent="0.2">
      <c r="B243" s="131"/>
      <c r="D243" s="116" t="s">
        <v>156</v>
      </c>
      <c r="E243" s="132" t="s">
        <v>1</v>
      </c>
      <c r="F243" s="133" t="s">
        <v>186</v>
      </c>
      <c r="H243" s="134">
        <v>2</v>
      </c>
      <c r="L243" s="131"/>
      <c r="M243" s="135"/>
      <c r="N243" s="136"/>
      <c r="O243" s="136"/>
      <c r="P243" s="136"/>
      <c r="Q243" s="136"/>
      <c r="R243" s="136"/>
      <c r="S243" s="136"/>
      <c r="T243" s="137"/>
      <c r="AT243" s="132" t="s">
        <v>156</v>
      </c>
      <c r="AU243" s="132" t="s">
        <v>150</v>
      </c>
      <c r="AV243" s="130" t="s">
        <v>91</v>
      </c>
      <c r="AW243" s="130" t="s">
        <v>36</v>
      </c>
      <c r="AX243" s="130" t="s">
        <v>89</v>
      </c>
      <c r="AY243" s="132" t="s">
        <v>139</v>
      </c>
    </row>
    <row r="244" spans="1:65" s="21" customFormat="1" ht="16.5" customHeight="1" x14ac:dyDescent="0.2">
      <c r="A244" s="18"/>
      <c r="B244" s="19"/>
      <c r="C244" s="103" t="s">
        <v>332</v>
      </c>
      <c r="D244" s="103" t="s">
        <v>144</v>
      </c>
      <c r="E244" s="104" t="s">
        <v>333</v>
      </c>
      <c r="F244" s="105" t="s">
        <v>334</v>
      </c>
      <c r="G244" s="106" t="s">
        <v>182</v>
      </c>
      <c r="H244" s="107">
        <v>2</v>
      </c>
      <c r="I244" s="1"/>
      <c r="J244" s="108">
        <f>ROUND(I244*H244,2)</f>
        <v>0</v>
      </c>
      <c r="K244" s="105" t="s">
        <v>1</v>
      </c>
      <c r="L244" s="19"/>
      <c r="M244" s="109" t="s">
        <v>1</v>
      </c>
      <c r="N244" s="110" t="s">
        <v>46</v>
      </c>
      <c r="O244" s="111"/>
      <c r="P244" s="112">
        <f>O244*H244</f>
        <v>0</v>
      </c>
      <c r="Q244" s="112">
        <v>0</v>
      </c>
      <c r="R244" s="112">
        <f>Q244*H244</f>
        <v>0</v>
      </c>
      <c r="S244" s="112">
        <v>0</v>
      </c>
      <c r="T244" s="113">
        <f>S244*H244</f>
        <v>0</v>
      </c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R244" s="114" t="s">
        <v>149</v>
      </c>
      <c r="AT244" s="114" t="s">
        <v>144</v>
      </c>
      <c r="AU244" s="114" t="s">
        <v>150</v>
      </c>
      <c r="AY244" s="9" t="s">
        <v>139</v>
      </c>
      <c r="BE244" s="115">
        <f>IF(N244="základní",J244,0)</f>
        <v>0</v>
      </c>
      <c r="BF244" s="115">
        <f>IF(N244="snížená",J244,0)</f>
        <v>0</v>
      </c>
      <c r="BG244" s="115">
        <f>IF(N244="zákl. přenesená",J244,0)</f>
        <v>0</v>
      </c>
      <c r="BH244" s="115">
        <f>IF(N244="sníž. přenesená",J244,0)</f>
        <v>0</v>
      </c>
      <c r="BI244" s="115">
        <f>IF(N244="nulová",J244,0)</f>
        <v>0</v>
      </c>
      <c r="BJ244" s="9" t="s">
        <v>89</v>
      </c>
      <c r="BK244" s="115">
        <f>ROUND(I244*H244,2)</f>
        <v>0</v>
      </c>
      <c r="BL244" s="9" t="s">
        <v>149</v>
      </c>
      <c r="BM244" s="114" t="s">
        <v>335</v>
      </c>
    </row>
    <row r="245" spans="1:65" s="21" customFormat="1" ht="29.25" x14ac:dyDescent="0.2">
      <c r="A245" s="18"/>
      <c r="B245" s="19"/>
      <c r="C245" s="18"/>
      <c r="D245" s="116" t="s">
        <v>184</v>
      </c>
      <c r="E245" s="18"/>
      <c r="F245" s="146" t="s">
        <v>336</v>
      </c>
      <c r="G245" s="18"/>
      <c r="H245" s="18"/>
      <c r="I245" s="18"/>
      <c r="J245" s="18"/>
      <c r="K245" s="18"/>
      <c r="L245" s="19"/>
      <c r="M245" s="118"/>
      <c r="N245" s="119"/>
      <c r="O245" s="111"/>
      <c r="P245" s="111"/>
      <c r="Q245" s="111"/>
      <c r="R245" s="111"/>
      <c r="S245" s="111"/>
      <c r="T245" s="120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T245" s="9" t="s">
        <v>184</v>
      </c>
      <c r="AU245" s="9" t="s">
        <v>150</v>
      </c>
    </row>
    <row r="246" spans="1:65" s="130" customFormat="1" x14ac:dyDescent="0.2">
      <c r="B246" s="131"/>
      <c r="D246" s="116" t="s">
        <v>156</v>
      </c>
      <c r="E246" s="132" t="s">
        <v>1</v>
      </c>
      <c r="F246" s="133" t="s">
        <v>186</v>
      </c>
      <c r="H246" s="134">
        <v>2</v>
      </c>
      <c r="L246" s="131"/>
      <c r="M246" s="135"/>
      <c r="N246" s="136"/>
      <c r="O246" s="136"/>
      <c r="P246" s="136"/>
      <c r="Q246" s="136"/>
      <c r="R246" s="136"/>
      <c r="S246" s="136"/>
      <c r="T246" s="137"/>
      <c r="AT246" s="132" t="s">
        <v>156</v>
      </c>
      <c r="AU246" s="132" t="s">
        <v>150</v>
      </c>
      <c r="AV246" s="130" t="s">
        <v>91</v>
      </c>
      <c r="AW246" s="130" t="s">
        <v>36</v>
      </c>
      <c r="AX246" s="130" t="s">
        <v>89</v>
      </c>
      <c r="AY246" s="132" t="s">
        <v>139</v>
      </c>
    </row>
    <row r="247" spans="1:65" s="21" customFormat="1" ht="16.5" customHeight="1" x14ac:dyDescent="0.2">
      <c r="A247" s="18"/>
      <c r="B247" s="19"/>
      <c r="C247" s="103" t="s">
        <v>337</v>
      </c>
      <c r="D247" s="103" t="s">
        <v>144</v>
      </c>
      <c r="E247" s="104" t="s">
        <v>338</v>
      </c>
      <c r="F247" s="105" t="s">
        <v>339</v>
      </c>
      <c r="G247" s="106" t="s">
        <v>182</v>
      </c>
      <c r="H247" s="107">
        <v>2</v>
      </c>
      <c r="I247" s="1"/>
      <c r="J247" s="108">
        <f>ROUND(I247*H247,2)</f>
        <v>0</v>
      </c>
      <c r="K247" s="105" t="s">
        <v>1</v>
      </c>
      <c r="L247" s="19"/>
      <c r="M247" s="109" t="s">
        <v>1</v>
      </c>
      <c r="N247" s="110" t="s">
        <v>46</v>
      </c>
      <c r="O247" s="111"/>
      <c r="P247" s="112">
        <f>O247*H247</f>
        <v>0</v>
      </c>
      <c r="Q247" s="112">
        <v>0</v>
      </c>
      <c r="R247" s="112">
        <f>Q247*H247</f>
        <v>0</v>
      </c>
      <c r="S247" s="112">
        <v>0</v>
      </c>
      <c r="T247" s="113">
        <f>S247*H247</f>
        <v>0</v>
      </c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R247" s="114" t="s">
        <v>149</v>
      </c>
      <c r="AT247" s="114" t="s">
        <v>144</v>
      </c>
      <c r="AU247" s="114" t="s">
        <v>150</v>
      </c>
      <c r="AY247" s="9" t="s">
        <v>139</v>
      </c>
      <c r="BE247" s="115">
        <f>IF(N247="základní",J247,0)</f>
        <v>0</v>
      </c>
      <c r="BF247" s="115">
        <f>IF(N247="snížená",J247,0)</f>
        <v>0</v>
      </c>
      <c r="BG247" s="115">
        <f>IF(N247="zákl. přenesená",J247,0)</f>
        <v>0</v>
      </c>
      <c r="BH247" s="115">
        <f>IF(N247="sníž. přenesená",J247,0)</f>
        <v>0</v>
      </c>
      <c r="BI247" s="115">
        <f>IF(N247="nulová",J247,0)</f>
        <v>0</v>
      </c>
      <c r="BJ247" s="9" t="s">
        <v>89</v>
      </c>
      <c r="BK247" s="115">
        <f>ROUND(I247*H247,2)</f>
        <v>0</v>
      </c>
      <c r="BL247" s="9" t="s">
        <v>149</v>
      </c>
      <c r="BM247" s="114" t="s">
        <v>340</v>
      </c>
    </row>
    <row r="248" spans="1:65" s="21" customFormat="1" ht="29.25" x14ac:dyDescent="0.2">
      <c r="A248" s="18"/>
      <c r="B248" s="19"/>
      <c r="C248" s="18"/>
      <c r="D248" s="116" t="s">
        <v>184</v>
      </c>
      <c r="E248" s="18"/>
      <c r="F248" s="146" t="s">
        <v>341</v>
      </c>
      <c r="G248" s="18"/>
      <c r="H248" s="18"/>
      <c r="I248" s="18"/>
      <c r="J248" s="18"/>
      <c r="K248" s="18"/>
      <c r="L248" s="19"/>
      <c r="M248" s="118"/>
      <c r="N248" s="119"/>
      <c r="O248" s="111"/>
      <c r="P248" s="111"/>
      <c r="Q248" s="111"/>
      <c r="R248" s="111"/>
      <c r="S248" s="111"/>
      <c r="T248" s="120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T248" s="9" t="s">
        <v>184</v>
      </c>
      <c r="AU248" s="9" t="s">
        <v>150</v>
      </c>
    </row>
    <row r="249" spans="1:65" s="130" customFormat="1" x14ac:dyDescent="0.2">
      <c r="B249" s="131"/>
      <c r="D249" s="116" t="s">
        <v>156</v>
      </c>
      <c r="E249" s="132" t="s">
        <v>1</v>
      </c>
      <c r="F249" s="133" t="s">
        <v>186</v>
      </c>
      <c r="H249" s="134">
        <v>2</v>
      </c>
      <c r="L249" s="131"/>
      <c r="M249" s="135"/>
      <c r="N249" s="136"/>
      <c r="O249" s="136"/>
      <c r="P249" s="136"/>
      <c r="Q249" s="136"/>
      <c r="R249" s="136"/>
      <c r="S249" s="136"/>
      <c r="T249" s="137"/>
      <c r="AT249" s="132" t="s">
        <v>156</v>
      </c>
      <c r="AU249" s="132" t="s">
        <v>150</v>
      </c>
      <c r="AV249" s="130" t="s">
        <v>91</v>
      </c>
      <c r="AW249" s="130" t="s">
        <v>36</v>
      </c>
      <c r="AX249" s="130" t="s">
        <v>89</v>
      </c>
      <c r="AY249" s="132" t="s">
        <v>139</v>
      </c>
    </row>
    <row r="250" spans="1:65" s="21" customFormat="1" ht="16.5" customHeight="1" x14ac:dyDescent="0.2">
      <c r="A250" s="18"/>
      <c r="B250" s="19"/>
      <c r="C250" s="103" t="s">
        <v>342</v>
      </c>
      <c r="D250" s="103" t="s">
        <v>144</v>
      </c>
      <c r="E250" s="104" t="s">
        <v>343</v>
      </c>
      <c r="F250" s="105" t="s">
        <v>344</v>
      </c>
      <c r="G250" s="106" t="s">
        <v>182</v>
      </c>
      <c r="H250" s="107">
        <v>2</v>
      </c>
      <c r="I250" s="1"/>
      <c r="J250" s="108">
        <f>ROUND(I250*H250,2)</f>
        <v>0</v>
      </c>
      <c r="K250" s="105" t="s">
        <v>1</v>
      </c>
      <c r="L250" s="19"/>
      <c r="M250" s="109" t="s">
        <v>1</v>
      </c>
      <c r="N250" s="110" t="s">
        <v>46</v>
      </c>
      <c r="O250" s="111"/>
      <c r="P250" s="112">
        <f>O250*H250</f>
        <v>0</v>
      </c>
      <c r="Q250" s="112">
        <v>0</v>
      </c>
      <c r="R250" s="112">
        <f>Q250*H250</f>
        <v>0</v>
      </c>
      <c r="S250" s="112">
        <v>0</v>
      </c>
      <c r="T250" s="113">
        <f>S250*H250</f>
        <v>0</v>
      </c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R250" s="114" t="s">
        <v>149</v>
      </c>
      <c r="AT250" s="114" t="s">
        <v>144</v>
      </c>
      <c r="AU250" s="114" t="s">
        <v>150</v>
      </c>
      <c r="AY250" s="9" t="s">
        <v>139</v>
      </c>
      <c r="BE250" s="115">
        <f>IF(N250="základní",J250,0)</f>
        <v>0</v>
      </c>
      <c r="BF250" s="115">
        <f>IF(N250="snížená",J250,0)</f>
        <v>0</v>
      </c>
      <c r="BG250" s="115">
        <f>IF(N250="zákl. přenesená",J250,0)</f>
        <v>0</v>
      </c>
      <c r="BH250" s="115">
        <f>IF(N250="sníž. přenesená",J250,0)</f>
        <v>0</v>
      </c>
      <c r="BI250" s="115">
        <f>IF(N250="nulová",J250,0)</f>
        <v>0</v>
      </c>
      <c r="BJ250" s="9" t="s">
        <v>89</v>
      </c>
      <c r="BK250" s="115">
        <f>ROUND(I250*H250,2)</f>
        <v>0</v>
      </c>
      <c r="BL250" s="9" t="s">
        <v>149</v>
      </c>
      <c r="BM250" s="114" t="s">
        <v>345</v>
      </c>
    </row>
    <row r="251" spans="1:65" s="21" customFormat="1" ht="29.25" x14ac:dyDescent="0.2">
      <c r="A251" s="18"/>
      <c r="B251" s="19"/>
      <c r="C251" s="18"/>
      <c r="D251" s="116" t="s">
        <v>184</v>
      </c>
      <c r="E251" s="18"/>
      <c r="F251" s="146" t="s">
        <v>346</v>
      </c>
      <c r="G251" s="18"/>
      <c r="H251" s="18"/>
      <c r="I251" s="18"/>
      <c r="J251" s="18"/>
      <c r="K251" s="18"/>
      <c r="L251" s="19"/>
      <c r="M251" s="118"/>
      <c r="N251" s="119"/>
      <c r="O251" s="111"/>
      <c r="P251" s="111"/>
      <c r="Q251" s="111"/>
      <c r="R251" s="111"/>
      <c r="S251" s="111"/>
      <c r="T251" s="120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T251" s="9" t="s">
        <v>184</v>
      </c>
      <c r="AU251" s="9" t="s">
        <v>150</v>
      </c>
    </row>
    <row r="252" spans="1:65" s="130" customFormat="1" x14ac:dyDescent="0.2">
      <c r="B252" s="131"/>
      <c r="D252" s="116" t="s">
        <v>156</v>
      </c>
      <c r="E252" s="132" t="s">
        <v>1</v>
      </c>
      <c r="F252" s="133" t="s">
        <v>186</v>
      </c>
      <c r="H252" s="134">
        <v>2</v>
      </c>
      <c r="L252" s="131"/>
      <c r="M252" s="135"/>
      <c r="N252" s="136"/>
      <c r="O252" s="136"/>
      <c r="P252" s="136"/>
      <c r="Q252" s="136"/>
      <c r="R252" s="136"/>
      <c r="S252" s="136"/>
      <c r="T252" s="137"/>
      <c r="AT252" s="132" t="s">
        <v>156</v>
      </c>
      <c r="AU252" s="132" t="s">
        <v>150</v>
      </c>
      <c r="AV252" s="130" t="s">
        <v>91</v>
      </c>
      <c r="AW252" s="130" t="s">
        <v>36</v>
      </c>
      <c r="AX252" s="130" t="s">
        <v>89</v>
      </c>
      <c r="AY252" s="132" t="s">
        <v>139</v>
      </c>
    </row>
    <row r="253" spans="1:65" s="21" customFormat="1" ht="16.5" customHeight="1" x14ac:dyDescent="0.2">
      <c r="A253" s="18"/>
      <c r="B253" s="19"/>
      <c r="C253" s="103" t="s">
        <v>347</v>
      </c>
      <c r="D253" s="103" t="s">
        <v>144</v>
      </c>
      <c r="E253" s="104" t="s">
        <v>348</v>
      </c>
      <c r="F253" s="105" t="s">
        <v>349</v>
      </c>
      <c r="G253" s="106" t="s">
        <v>182</v>
      </c>
      <c r="H253" s="107">
        <v>2</v>
      </c>
      <c r="I253" s="1"/>
      <c r="J253" s="108">
        <f>ROUND(I253*H253,2)</f>
        <v>0</v>
      </c>
      <c r="K253" s="105" t="s">
        <v>1</v>
      </c>
      <c r="L253" s="19"/>
      <c r="M253" s="109" t="s">
        <v>1</v>
      </c>
      <c r="N253" s="110" t="s">
        <v>46</v>
      </c>
      <c r="O253" s="111"/>
      <c r="P253" s="112">
        <f>O253*H253</f>
        <v>0</v>
      </c>
      <c r="Q253" s="112">
        <v>0</v>
      </c>
      <c r="R253" s="112">
        <f>Q253*H253</f>
        <v>0</v>
      </c>
      <c r="S253" s="112">
        <v>0</v>
      </c>
      <c r="T253" s="113">
        <f>S253*H253</f>
        <v>0</v>
      </c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R253" s="114" t="s">
        <v>149</v>
      </c>
      <c r="AT253" s="114" t="s">
        <v>144</v>
      </c>
      <c r="AU253" s="114" t="s">
        <v>150</v>
      </c>
      <c r="AY253" s="9" t="s">
        <v>139</v>
      </c>
      <c r="BE253" s="115">
        <f>IF(N253="základní",J253,0)</f>
        <v>0</v>
      </c>
      <c r="BF253" s="115">
        <f>IF(N253="snížená",J253,0)</f>
        <v>0</v>
      </c>
      <c r="BG253" s="115">
        <f>IF(N253="zákl. přenesená",J253,0)</f>
        <v>0</v>
      </c>
      <c r="BH253" s="115">
        <f>IF(N253="sníž. přenesená",J253,0)</f>
        <v>0</v>
      </c>
      <c r="BI253" s="115">
        <f>IF(N253="nulová",J253,0)</f>
        <v>0</v>
      </c>
      <c r="BJ253" s="9" t="s">
        <v>89</v>
      </c>
      <c r="BK253" s="115">
        <f>ROUND(I253*H253,2)</f>
        <v>0</v>
      </c>
      <c r="BL253" s="9" t="s">
        <v>149</v>
      </c>
      <c r="BM253" s="114" t="s">
        <v>350</v>
      </c>
    </row>
    <row r="254" spans="1:65" s="21" customFormat="1" ht="58.5" x14ac:dyDescent="0.2">
      <c r="A254" s="18"/>
      <c r="B254" s="19"/>
      <c r="C254" s="18"/>
      <c r="D254" s="116" t="s">
        <v>184</v>
      </c>
      <c r="E254" s="18"/>
      <c r="F254" s="146" t="s">
        <v>351</v>
      </c>
      <c r="G254" s="18"/>
      <c r="H254" s="18"/>
      <c r="I254" s="18"/>
      <c r="J254" s="18"/>
      <c r="K254" s="18"/>
      <c r="L254" s="19"/>
      <c r="M254" s="118"/>
      <c r="N254" s="119"/>
      <c r="O254" s="111"/>
      <c r="P254" s="111"/>
      <c r="Q254" s="111"/>
      <c r="R254" s="111"/>
      <c r="S254" s="111"/>
      <c r="T254" s="120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T254" s="9" t="s">
        <v>184</v>
      </c>
      <c r="AU254" s="9" t="s">
        <v>150</v>
      </c>
    </row>
    <row r="255" spans="1:65" s="130" customFormat="1" x14ac:dyDescent="0.2">
      <c r="B255" s="131"/>
      <c r="D255" s="116" t="s">
        <v>156</v>
      </c>
      <c r="E255" s="132" t="s">
        <v>1</v>
      </c>
      <c r="F255" s="133" t="s">
        <v>186</v>
      </c>
      <c r="H255" s="134">
        <v>2</v>
      </c>
      <c r="L255" s="131"/>
      <c r="M255" s="135"/>
      <c r="N255" s="136"/>
      <c r="O255" s="136"/>
      <c r="P255" s="136"/>
      <c r="Q255" s="136"/>
      <c r="R255" s="136"/>
      <c r="S255" s="136"/>
      <c r="T255" s="137"/>
      <c r="AT255" s="132" t="s">
        <v>156</v>
      </c>
      <c r="AU255" s="132" t="s">
        <v>150</v>
      </c>
      <c r="AV255" s="130" t="s">
        <v>91</v>
      </c>
      <c r="AW255" s="130" t="s">
        <v>36</v>
      </c>
      <c r="AX255" s="130" t="s">
        <v>89</v>
      </c>
      <c r="AY255" s="132" t="s">
        <v>139</v>
      </c>
    </row>
    <row r="256" spans="1:65" s="21" customFormat="1" ht="16.5" customHeight="1" x14ac:dyDescent="0.2">
      <c r="A256" s="18"/>
      <c r="B256" s="19"/>
      <c r="C256" s="103" t="s">
        <v>352</v>
      </c>
      <c r="D256" s="103" t="s">
        <v>144</v>
      </c>
      <c r="E256" s="104" t="s">
        <v>353</v>
      </c>
      <c r="F256" s="105" t="s">
        <v>354</v>
      </c>
      <c r="G256" s="106" t="s">
        <v>182</v>
      </c>
      <c r="H256" s="107">
        <v>2</v>
      </c>
      <c r="I256" s="1"/>
      <c r="J256" s="108">
        <f>ROUND(I256*H256,2)</f>
        <v>0</v>
      </c>
      <c r="K256" s="105" t="s">
        <v>1</v>
      </c>
      <c r="L256" s="19"/>
      <c r="M256" s="109" t="s">
        <v>1</v>
      </c>
      <c r="N256" s="110" t="s">
        <v>46</v>
      </c>
      <c r="O256" s="111"/>
      <c r="P256" s="112">
        <f>O256*H256</f>
        <v>0</v>
      </c>
      <c r="Q256" s="112">
        <v>0</v>
      </c>
      <c r="R256" s="112">
        <f>Q256*H256</f>
        <v>0</v>
      </c>
      <c r="S256" s="112">
        <v>0</v>
      </c>
      <c r="T256" s="113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114" t="s">
        <v>149</v>
      </c>
      <c r="AT256" s="114" t="s">
        <v>144</v>
      </c>
      <c r="AU256" s="114" t="s">
        <v>150</v>
      </c>
      <c r="AY256" s="9" t="s">
        <v>139</v>
      </c>
      <c r="BE256" s="115">
        <f>IF(N256="základní",J256,0)</f>
        <v>0</v>
      </c>
      <c r="BF256" s="115">
        <f>IF(N256="snížená",J256,0)</f>
        <v>0</v>
      </c>
      <c r="BG256" s="115">
        <f>IF(N256="zákl. přenesená",J256,0)</f>
        <v>0</v>
      </c>
      <c r="BH256" s="115">
        <f>IF(N256="sníž. přenesená",J256,0)</f>
        <v>0</v>
      </c>
      <c r="BI256" s="115">
        <f>IF(N256="nulová",J256,0)</f>
        <v>0</v>
      </c>
      <c r="BJ256" s="9" t="s">
        <v>89</v>
      </c>
      <c r="BK256" s="115">
        <f>ROUND(I256*H256,2)</f>
        <v>0</v>
      </c>
      <c r="BL256" s="9" t="s">
        <v>149</v>
      </c>
      <c r="BM256" s="114" t="s">
        <v>355</v>
      </c>
    </row>
    <row r="257" spans="1:65" s="21" customFormat="1" ht="58.5" x14ac:dyDescent="0.2">
      <c r="A257" s="18"/>
      <c r="B257" s="19"/>
      <c r="C257" s="18"/>
      <c r="D257" s="116" t="s">
        <v>184</v>
      </c>
      <c r="E257" s="18"/>
      <c r="F257" s="146" t="s">
        <v>356</v>
      </c>
      <c r="G257" s="18"/>
      <c r="H257" s="18"/>
      <c r="I257" s="18"/>
      <c r="J257" s="18"/>
      <c r="K257" s="18"/>
      <c r="L257" s="19"/>
      <c r="M257" s="118"/>
      <c r="N257" s="119"/>
      <c r="O257" s="111"/>
      <c r="P257" s="111"/>
      <c r="Q257" s="111"/>
      <c r="R257" s="111"/>
      <c r="S257" s="111"/>
      <c r="T257" s="120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T257" s="9" t="s">
        <v>184</v>
      </c>
      <c r="AU257" s="9" t="s">
        <v>150</v>
      </c>
    </row>
    <row r="258" spans="1:65" s="130" customFormat="1" x14ac:dyDescent="0.2">
      <c r="B258" s="131"/>
      <c r="D258" s="116" t="s">
        <v>156</v>
      </c>
      <c r="E258" s="132" t="s">
        <v>1</v>
      </c>
      <c r="F258" s="133" t="s">
        <v>186</v>
      </c>
      <c r="H258" s="134">
        <v>2</v>
      </c>
      <c r="L258" s="131"/>
      <c r="M258" s="135"/>
      <c r="N258" s="136"/>
      <c r="O258" s="136"/>
      <c r="P258" s="136"/>
      <c r="Q258" s="136"/>
      <c r="R258" s="136"/>
      <c r="S258" s="136"/>
      <c r="T258" s="137"/>
      <c r="AT258" s="132" t="s">
        <v>156</v>
      </c>
      <c r="AU258" s="132" t="s">
        <v>150</v>
      </c>
      <c r="AV258" s="130" t="s">
        <v>91</v>
      </c>
      <c r="AW258" s="130" t="s">
        <v>36</v>
      </c>
      <c r="AX258" s="130" t="s">
        <v>89</v>
      </c>
      <c r="AY258" s="132" t="s">
        <v>139</v>
      </c>
    </row>
    <row r="259" spans="1:65" s="21" customFormat="1" ht="16.5" customHeight="1" x14ac:dyDescent="0.2">
      <c r="A259" s="18"/>
      <c r="B259" s="19"/>
      <c r="C259" s="103" t="s">
        <v>357</v>
      </c>
      <c r="D259" s="103" t="s">
        <v>144</v>
      </c>
      <c r="E259" s="104" t="s">
        <v>358</v>
      </c>
      <c r="F259" s="105" t="s">
        <v>359</v>
      </c>
      <c r="G259" s="106" t="s">
        <v>182</v>
      </c>
      <c r="H259" s="107">
        <v>2</v>
      </c>
      <c r="I259" s="1"/>
      <c r="J259" s="108">
        <f>ROUND(I259*H259,2)</f>
        <v>0</v>
      </c>
      <c r="K259" s="105" t="s">
        <v>1</v>
      </c>
      <c r="L259" s="19"/>
      <c r="M259" s="109" t="s">
        <v>1</v>
      </c>
      <c r="N259" s="110" t="s">
        <v>46</v>
      </c>
      <c r="O259" s="111"/>
      <c r="P259" s="112">
        <f>O259*H259</f>
        <v>0</v>
      </c>
      <c r="Q259" s="112">
        <v>0</v>
      </c>
      <c r="R259" s="112">
        <f>Q259*H259</f>
        <v>0</v>
      </c>
      <c r="S259" s="112">
        <v>0</v>
      </c>
      <c r="T259" s="113">
        <f>S259*H259</f>
        <v>0</v>
      </c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R259" s="114" t="s">
        <v>149</v>
      </c>
      <c r="AT259" s="114" t="s">
        <v>144</v>
      </c>
      <c r="AU259" s="114" t="s">
        <v>150</v>
      </c>
      <c r="AY259" s="9" t="s">
        <v>139</v>
      </c>
      <c r="BE259" s="115">
        <f>IF(N259="základní",J259,0)</f>
        <v>0</v>
      </c>
      <c r="BF259" s="115">
        <f>IF(N259="snížená",J259,0)</f>
        <v>0</v>
      </c>
      <c r="BG259" s="115">
        <f>IF(N259="zákl. přenesená",J259,0)</f>
        <v>0</v>
      </c>
      <c r="BH259" s="115">
        <f>IF(N259="sníž. přenesená",J259,0)</f>
        <v>0</v>
      </c>
      <c r="BI259" s="115">
        <f>IF(N259="nulová",J259,0)</f>
        <v>0</v>
      </c>
      <c r="BJ259" s="9" t="s">
        <v>89</v>
      </c>
      <c r="BK259" s="115">
        <f>ROUND(I259*H259,2)</f>
        <v>0</v>
      </c>
      <c r="BL259" s="9" t="s">
        <v>149</v>
      </c>
      <c r="BM259" s="114" t="s">
        <v>360</v>
      </c>
    </row>
    <row r="260" spans="1:65" s="21" customFormat="1" ht="39" x14ac:dyDescent="0.2">
      <c r="A260" s="18"/>
      <c r="B260" s="19"/>
      <c r="C260" s="18"/>
      <c r="D260" s="116" t="s">
        <v>184</v>
      </c>
      <c r="E260" s="18"/>
      <c r="F260" s="146" t="s">
        <v>361</v>
      </c>
      <c r="G260" s="18"/>
      <c r="H260" s="18"/>
      <c r="I260" s="18"/>
      <c r="J260" s="18"/>
      <c r="K260" s="18"/>
      <c r="L260" s="19"/>
      <c r="M260" s="118"/>
      <c r="N260" s="119"/>
      <c r="O260" s="111"/>
      <c r="P260" s="111"/>
      <c r="Q260" s="111"/>
      <c r="R260" s="111"/>
      <c r="S260" s="111"/>
      <c r="T260" s="120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T260" s="9" t="s">
        <v>184</v>
      </c>
      <c r="AU260" s="9" t="s">
        <v>150</v>
      </c>
    </row>
    <row r="261" spans="1:65" s="130" customFormat="1" x14ac:dyDescent="0.2">
      <c r="B261" s="131"/>
      <c r="D261" s="116" t="s">
        <v>156</v>
      </c>
      <c r="E261" s="132" t="s">
        <v>1</v>
      </c>
      <c r="F261" s="133" t="s">
        <v>186</v>
      </c>
      <c r="H261" s="134">
        <v>2</v>
      </c>
      <c r="L261" s="131"/>
      <c r="M261" s="135"/>
      <c r="N261" s="136"/>
      <c r="O261" s="136"/>
      <c r="P261" s="136"/>
      <c r="Q261" s="136"/>
      <c r="R261" s="136"/>
      <c r="S261" s="136"/>
      <c r="T261" s="137"/>
      <c r="AT261" s="132" t="s">
        <v>156</v>
      </c>
      <c r="AU261" s="132" t="s">
        <v>150</v>
      </c>
      <c r="AV261" s="130" t="s">
        <v>91</v>
      </c>
      <c r="AW261" s="130" t="s">
        <v>36</v>
      </c>
      <c r="AX261" s="130" t="s">
        <v>89</v>
      </c>
      <c r="AY261" s="132" t="s">
        <v>139</v>
      </c>
    </row>
    <row r="262" spans="1:65" s="90" customFormat="1" ht="22.9" customHeight="1" x14ac:dyDescent="0.2">
      <c r="B262" s="91"/>
      <c r="D262" s="92" t="s">
        <v>80</v>
      </c>
      <c r="E262" s="101" t="s">
        <v>362</v>
      </c>
      <c r="F262" s="101" t="s">
        <v>363</v>
      </c>
      <c r="J262" s="102">
        <f>BK262</f>
        <v>0</v>
      </c>
      <c r="L262" s="91"/>
      <c r="M262" s="95"/>
      <c r="N262" s="96"/>
      <c r="O262" s="96"/>
      <c r="P262" s="97">
        <f>SUM(P263:P271)</f>
        <v>0</v>
      </c>
      <c r="Q262" s="96"/>
      <c r="R262" s="97">
        <f>SUM(R263:R271)</f>
        <v>0</v>
      </c>
      <c r="S262" s="96"/>
      <c r="T262" s="98">
        <f>SUM(T263:T271)</f>
        <v>0</v>
      </c>
      <c r="AR262" s="92" t="s">
        <v>138</v>
      </c>
      <c r="AT262" s="99" t="s">
        <v>80</v>
      </c>
      <c r="AU262" s="99" t="s">
        <v>89</v>
      </c>
      <c r="AY262" s="92" t="s">
        <v>139</v>
      </c>
      <c r="BK262" s="100">
        <f>SUM(BK263:BK271)</f>
        <v>0</v>
      </c>
    </row>
    <row r="263" spans="1:65" s="21" customFormat="1" ht="24.2" customHeight="1" x14ac:dyDescent="0.2">
      <c r="A263" s="18"/>
      <c r="B263" s="19"/>
      <c r="C263" s="103" t="s">
        <v>364</v>
      </c>
      <c r="D263" s="103" t="s">
        <v>144</v>
      </c>
      <c r="E263" s="104" t="s">
        <v>365</v>
      </c>
      <c r="F263" s="105" t="s">
        <v>366</v>
      </c>
      <c r="G263" s="106" t="s">
        <v>147</v>
      </c>
      <c r="H263" s="107">
        <v>5</v>
      </c>
      <c r="I263" s="1"/>
      <c r="J263" s="108">
        <f>ROUND(I263*H263,2)</f>
        <v>0</v>
      </c>
      <c r="K263" s="105" t="s">
        <v>1</v>
      </c>
      <c r="L263" s="19"/>
      <c r="M263" s="109" t="s">
        <v>1</v>
      </c>
      <c r="N263" s="110" t="s">
        <v>46</v>
      </c>
      <c r="O263" s="111"/>
      <c r="P263" s="112">
        <f>O263*H263</f>
        <v>0</v>
      </c>
      <c r="Q263" s="112">
        <v>0</v>
      </c>
      <c r="R263" s="112">
        <f>Q263*H263</f>
        <v>0</v>
      </c>
      <c r="S263" s="112">
        <v>0</v>
      </c>
      <c r="T263" s="113">
        <f>S263*H263</f>
        <v>0</v>
      </c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R263" s="114" t="s">
        <v>149</v>
      </c>
      <c r="AT263" s="114" t="s">
        <v>144</v>
      </c>
      <c r="AU263" s="114" t="s">
        <v>91</v>
      </c>
      <c r="AY263" s="9" t="s">
        <v>139</v>
      </c>
      <c r="BE263" s="115">
        <f>IF(N263="základní",J263,0)</f>
        <v>0</v>
      </c>
      <c r="BF263" s="115">
        <f>IF(N263="snížená",J263,0)</f>
        <v>0</v>
      </c>
      <c r="BG263" s="115">
        <f>IF(N263="zákl. přenesená",J263,0)</f>
        <v>0</v>
      </c>
      <c r="BH263" s="115">
        <f>IF(N263="sníž. přenesená",J263,0)</f>
        <v>0</v>
      </c>
      <c r="BI263" s="115">
        <f>IF(N263="nulová",J263,0)</f>
        <v>0</v>
      </c>
      <c r="BJ263" s="9" t="s">
        <v>89</v>
      </c>
      <c r="BK263" s="115">
        <f>ROUND(I263*H263,2)</f>
        <v>0</v>
      </c>
      <c r="BL263" s="9" t="s">
        <v>149</v>
      </c>
      <c r="BM263" s="114" t="s">
        <v>367</v>
      </c>
    </row>
    <row r="264" spans="1:65" s="21" customFormat="1" ht="78" x14ac:dyDescent="0.2">
      <c r="A264" s="18"/>
      <c r="B264" s="19"/>
      <c r="C264" s="18"/>
      <c r="D264" s="116" t="s">
        <v>184</v>
      </c>
      <c r="E264" s="18"/>
      <c r="F264" s="146" t="s">
        <v>368</v>
      </c>
      <c r="G264" s="18"/>
      <c r="H264" s="18"/>
      <c r="I264" s="18"/>
      <c r="J264" s="18"/>
      <c r="K264" s="18"/>
      <c r="L264" s="19"/>
      <c r="M264" s="118"/>
      <c r="N264" s="119"/>
      <c r="O264" s="111"/>
      <c r="P264" s="111"/>
      <c r="Q264" s="111"/>
      <c r="R264" s="111"/>
      <c r="S264" s="111"/>
      <c r="T264" s="120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T264" s="9" t="s">
        <v>184</v>
      </c>
      <c r="AU264" s="9" t="s">
        <v>91</v>
      </c>
    </row>
    <row r="265" spans="1:65" s="130" customFormat="1" x14ac:dyDescent="0.2">
      <c r="B265" s="131"/>
      <c r="D265" s="116" t="s">
        <v>156</v>
      </c>
      <c r="E265" s="132" t="s">
        <v>1</v>
      </c>
      <c r="F265" s="133" t="s">
        <v>369</v>
      </c>
      <c r="H265" s="134">
        <v>5</v>
      </c>
      <c r="L265" s="131"/>
      <c r="M265" s="135"/>
      <c r="N265" s="136"/>
      <c r="O265" s="136"/>
      <c r="P265" s="136"/>
      <c r="Q265" s="136"/>
      <c r="R265" s="136"/>
      <c r="S265" s="136"/>
      <c r="T265" s="137"/>
      <c r="AT265" s="132" t="s">
        <v>156</v>
      </c>
      <c r="AU265" s="132" t="s">
        <v>91</v>
      </c>
      <c r="AV265" s="130" t="s">
        <v>91</v>
      </c>
      <c r="AW265" s="130" t="s">
        <v>36</v>
      </c>
      <c r="AX265" s="130" t="s">
        <v>89</v>
      </c>
      <c r="AY265" s="132" t="s">
        <v>139</v>
      </c>
    </row>
    <row r="266" spans="1:65" s="21" customFormat="1" ht="16.5" customHeight="1" x14ac:dyDescent="0.2">
      <c r="A266" s="18"/>
      <c r="B266" s="19"/>
      <c r="C266" s="103" t="s">
        <v>370</v>
      </c>
      <c r="D266" s="103" t="s">
        <v>144</v>
      </c>
      <c r="E266" s="104" t="s">
        <v>371</v>
      </c>
      <c r="F266" s="105" t="s">
        <v>372</v>
      </c>
      <c r="G266" s="106" t="s">
        <v>182</v>
      </c>
      <c r="H266" s="107">
        <v>2</v>
      </c>
      <c r="I266" s="1"/>
      <c r="J266" s="108">
        <f>ROUND(I266*H266,2)</f>
        <v>0</v>
      </c>
      <c r="K266" s="105" t="s">
        <v>1</v>
      </c>
      <c r="L266" s="19"/>
      <c r="M266" s="109" t="s">
        <v>1</v>
      </c>
      <c r="N266" s="110" t="s">
        <v>46</v>
      </c>
      <c r="O266" s="111"/>
      <c r="P266" s="112">
        <f>O266*H266</f>
        <v>0</v>
      </c>
      <c r="Q266" s="112">
        <v>0</v>
      </c>
      <c r="R266" s="112">
        <f>Q266*H266</f>
        <v>0</v>
      </c>
      <c r="S266" s="112">
        <v>0</v>
      </c>
      <c r="T266" s="113">
        <f>S266*H266</f>
        <v>0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R266" s="114" t="s">
        <v>149</v>
      </c>
      <c r="AT266" s="114" t="s">
        <v>144</v>
      </c>
      <c r="AU266" s="114" t="s">
        <v>91</v>
      </c>
      <c r="AY266" s="9" t="s">
        <v>139</v>
      </c>
      <c r="BE266" s="115">
        <f>IF(N266="základní",J266,0)</f>
        <v>0</v>
      </c>
      <c r="BF266" s="115">
        <f>IF(N266="snížená",J266,0)</f>
        <v>0</v>
      </c>
      <c r="BG266" s="115">
        <f>IF(N266="zákl. přenesená",J266,0)</f>
        <v>0</v>
      </c>
      <c r="BH266" s="115">
        <f>IF(N266="sníž. přenesená",J266,0)</f>
        <v>0</v>
      </c>
      <c r="BI266" s="115">
        <f>IF(N266="nulová",J266,0)</f>
        <v>0</v>
      </c>
      <c r="BJ266" s="9" t="s">
        <v>89</v>
      </c>
      <c r="BK266" s="115">
        <f>ROUND(I266*H266,2)</f>
        <v>0</v>
      </c>
      <c r="BL266" s="9" t="s">
        <v>149</v>
      </c>
      <c r="BM266" s="114" t="s">
        <v>373</v>
      </c>
    </row>
    <row r="267" spans="1:65" s="21" customFormat="1" ht="29.25" x14ac:dyDescent="0.2">
      <c r="A267" s="18"/>
      <c r="B267" s="19"/>
      <c r="C267" s="18"/>
      <c r="D267" s="116" t="s">
        <v>184</v>
      </c>
      <c r="E267" s="18"/>
      <c r="F267" s="146" t="s">
        <v>374</v>
      </c>
      <c r="G267" s="18"/>
      <c r="H267" s="18"/>
      <c r="I267" s="18"/>
      <c r="J267" s="18"/>
      <c r="K267" s="18"/>
      <c r="L267" s="19"/>
      <c r="M267" s="118"/>
      <c r="N267" s="119"/>
      <c r="O267" s="111"/>
      <c r="P267" s="111"/>
      <c r="Q267" s="111"/>
      <c r="R267" s="111"/>
      <c r="S267" s="111"/>
      <c r="T267" s="120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T267" s="9" t="s">
        <v>184</v>
      </c>
      <c r="AU267" s="9" t="s">
        <v>91</v>
      </c>
    </row>
    <row r="268" spans="1:65" s="130" customFormat="1" x14ac:dyDescent="0.2">
      <c r="B268" s="131"/>
      <c r="D268" s="116" t="s">
        <v>156</v>
      </c>
      <c r="E268" s="132" t="s">
        <v>1</v>
      </c>
      <c r="F268" s="133" t="s">
        <v>186</v>
      </c>
      <c r="H268" s="134">
        <v>2</v>
      </c>
      <c r="L268" s="131"/>
      <c r="M268" s="135"/>
      <c r="N268" s="136"/>
      <c r="O268" s="136"/>
      <c r="P268" s="136"/>
      <c r="Q268" s="136"/>
      <c r="R268" s="136"/>
      <c r="S268" s="136"/>
      <c r="T268" s="137"/>
      <c r="AT268" s="132" t="s">
        <v>156</v>
      </c>
      <c r="AU268" s="132" t="s">
        <v>91</v>
      </c>
      <c r="AV268" s="130" t="s">
        <v>91</v>
      </c>
      <c r="AW268" s="130" t="s">
        <v>36</v>
      </c>
      <c r="AX268" s="130" t="s">
        <v>89</v>
      </c>
      <c r="AY268" s="132" t="s">
        <v>139</v>
      </c>
    </row>
    <row r="269" spans="1:65" s="21" customFormat="1" ht="16.5" customHeight="1" x14ac:dyDescent="0.2">
      <c r="A269" s="18"/>
      <c r="B269" s="19"/>
      <c r="C269" s="103" t="s">
        <v>375</v>
      </c>
      <c r="D269" s="103" t="s">
        <v>144</v>
      </c>
      <c r="E269" s="104" t="s">
        <v>376</v>
      </c>
      <c r="F269" s="105" t="s">
        <v>377</v>
      </c>
      <c r="G269" s="106" t="s">
        <v>182</v>
      </c>
      <c r="H269" s="107">
        <v>1</v>
      </c>
      <c r="I269" s="1"/>
      <c r="J269" s="108">
        <f>ROUND(I269*H269,2)</f>
        <v>0</v>
      </c>
      <c r="K269" s="105" t="s">
        <v>1</v>
      </c>
      <c r="L269" s="19"/>
      <c r="M269" s="109" t="s">
        <v>1</v>
      </c>
      <c r="N269" s="110" t="s">
        <v>46</v>
      </c>
      <c r="O269" s="111"/>
      <c r="P269" s="112">
        <f>O269*H269</f>
        <v>0</v>
      </c>
      <c r="Q269" s="112">
        <v>0</v>
      </c>
      <c r="R269" s="112">
        <f>Q269*H269</f>
        <v>0</v>
      </c>
      <c r="S269" s="112">
        <v>0</v>
      </c>
      <c r="T269" s="113">
        <f>S269*H269</f>
        <v>0</v>
      </c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R269" s="114" t="s">
        <v>149</v>
      </c>
      <c r="AT269" s="114" t="s">
        <v>144</v>
      </c>
      <c r="AU269" s="114" t="s">
        <v>91</v>
      </c>
      <c r="AY269" s="9" t="s">
        <v>139</v>
      </c>
      <c r="BE269" s="115">
        <f>IF(N269="základní",J269,0)</f>
        <v>0</v>
      </c>
      <c r="BF269" s="115">
        <f>IF(N269="snížená",J269,0)</f>
        <v>0</v>
      </c>
      <c r="BG269" s="115">
        <f>IF(N269="zákl. přenesená",J269,0)</f>
        <v>0</v>
      </c>
      <c r="BH269" s="115">
        <f>IF(N269="sníž. přenesená",J269,0)</f>
        <v>0</v>
      </c>
      <c r="BI269" s="115">
        <f>IF(N269="nulová",J269,0)</f>
        <v>0</v>
      </c>
      <c r="BJ269" s="9" t="s">
        <v>89</v>
      </c>
      <c r="BK269" s="115">
        <f>ROUND(I269*H269,2)</f>
        <v>0</v>
      </c>
      <c r="BL269" s="9" t="s">
        <v>149</v>
      </c>
      <c r="BM269" s="114" t="s">
        <v>378</v>
      </c>
    </row>
    <row r="270" spans="1:65" s="21" customFormat="1" ht="58.5" x14ac:dyDescent="0.2">
      <c r="A270" s="18"/>
      <c r="B270" s="19"/>
      <c r="C270" s="18"/>
      <c r="D270" s="116" t="s">
        <v>184</v>
      </c>
      <c r="E270" s="18"/>
      <c r="F270" s="146" t="s">
        <v>379</v>
      </c>
      <c r="G270" s="18"/>
      <c r="H270" s="18"/>
      <c r="I270" s="18"/>
      <c r="J270" s="18"/>
      <c r="K270" s="18"/>
      <c r="L270" s="19"/>
      <c r="M270" s="118"/>
      <c r="N270" s="119"/>
      <c r="O270" s="111"/>
      <c r="P270" s="111"/>
      <c r="Q270" s="111"/>
      <c r="R270" s="111"/>
      <c r="S270" s="111"/>
      <c r="T270" s="120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T270" s="9" t="s">
        <v>184</v>
      </c>
      <c r="AU270" s="9" t="s">
        <v>91</v>
      </c>
    </row>
    <row r="271" spans="1:65" s="130" customFormat="1" x14ac:dyDescent="0.2">
      <c r="B271" s="131"/>
      <c r="D271" s="116" t="s">
        <v>156</v>
      </c>
      <c r="E271" s="132" t="s">
        <v>1</v>
      </c>
      <c r="F271" s="133" t="s">
        <v>192</v>
      </c>
      <c r="H271" s="134">
        <v>1</v>
      </c>
      <c r="L271" s="131"/>
      <c r="M271" s="135"/>
      <c r="N271" s="136"/>
      <c r="O271" s="136"/>
      <c r="P271" s="136"/>
      <c r="Q271" s="136"/>
      <c r="R271" s="136"/>
      <c r="S271" s="136"/>
      <c r="T271" s="137"/>
      <c r="AT271" s="132" t="s">
        <v>156</v>
      </c>
      <c r="AU271" s="132" t="s">
        <v>91</v>
      </c>
      <c r="AV271" s="130" t="s">
        <v>91</v>
      </c>
      <c r="AW271" s="130" t="s">
        <v>36</v>
      </c>
      <c r="AX271" s="130" t="s">
        <v>89</v>
      </c>
      <c r="AY271" s="132" t="s">
        <v>139</v>
      </c>
    </row>
    <row r="272" spans="1:65" s="90" customFormat="1" ht="22.9" customHeight="1" x14ac:dyDescent="0.2">
      <c r="B272" s="91"/>
      <c r="D272" s="92" t="s">
        <v>80</v>
      </c>
      <c r="E272" s="101" t="s">
        <v>380</v>
      </c>
      <c r="F272" s="101" t="s">
        <v>381</v>
      </c>
      <c r="J272" s="102">
        <f>BK272</f>
        <v>0</v>
      </c>
      <c r="L272" s="91"/>
      <c r="M272" s="95"/>
      <c r="N272" s="96"/>
      <c r="O272" s="96"/>
      <c r="P272" s="97">
        <f>SUM(P273:P281)</f>
        <v>0</v>
      </c>
      <c r="Q272" s="96"/>
      <c r="R272" s="97">
        <f>SUM(R273:R281)</f>
        <v>0</v>
      </c>
      <c r="S272" s="96"/>
      <c r="T272" s="98">
        <f>SUM(T273:T281)</f>
        <v>0</v>
      </c>
      <c r="AR272" s="92" t="s">
        <v>138</v>
      </c>
      <c r="AT272" s="99" t="s">
        <v>80</v>
      </c>
      <c r="AU272" s="99" t="s">
        <v>89</v>
      </c>
      <c r="AY272" s="92" t="s">
        <v>139</v>
      </c>
      <c r="BK272" s="100">
        <f>SUM(BK273:BK281)</f>
        <v>0</v>
      </c>
    </row>
    <row r="273" spans="1:65" s="21" customFormat="1" ht="16.5" customHeight="1" x14ac:dyDescent="0.2">
      <c r="A273" s="18"/>
      <c r="B273" s="19"/>
      <c r="C273" s="103" t="s">
        <v>382</v>
      </c>
      <c r="D273" s="103" t="s">
        <v>144</v>
      </c>
      <c r="E273" s="104" t="s">
        <v>383</v>
      </c>
      <c r="F273" s="105" t="s">
        <v>384</v>
      </c>
      <c r="G273" s="106" t="s">
        <v>182</v>
      </c>
      <c r="H273" s="107">
        <v>1</v>
      </c>
      <c r="I273" s="1"/>
      <c r="J273" s="108">
        <f>ROUND(I273*H273,2)</f>
        <v>0</v>
      </c>
      <c r="K273" s="105" t="s">
        <v>1</v>
      </c>
      <c r="L273" s="19"/>
      <c r="M273" s="109" t="s">
        <v>1</v>
      </c>
      <c r="N273" s="110" t="s">
        <v>46</v>
      </c>
      <c r="O273" s="111"/>
      <c r="P273" s="112">
        <f>O273*H273</f>
        <v>0</v>
      </c>
      <c r="Q273" s="112">
        <v>0</v>
      </c>
      <c r="R273" s="112">
        <f>Q273*H273</f>
        <v>0</v>
      </c>
      <c r="S273" s="112">
        <v>0</v>
      </c>
      <c r="T273" s="113">
        <f>S273*H273</f>
        <v>0</v>
      </c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R273" s="114" t="s">
        <v>149</v>
      </c>
      <c r="AT273" s="114" t="s">
        <v>144</v>
      </c>
      <c r="AU273" s="114" t="s">
        <v>91</v>
      </c>
      <c r="AY273" s="9" t="s">
        <v>139</v>
      </c>
      <c r="BE273" s="115">
        <f>IF(N273="základní",J273,0)</f>
        <v>0</v>
      </c>
      <c r="BF273" s="115">
        <f>IF(N273="snížená",J273,0)</f>
        <v>0</v>
      </c>
      <c r="BG273" s="115">
        <f>IF(N273="zákl. přenesená",J273,0)</f>
        <v>0</v>
      </c>
      <c r="BH273" s="115">
        <f>IF(N273="sníž. přenesená",J273,0)</f>
        <v>0</v>
      </c>
      <c r="BI273" s="115">
        <f>IF(N273="nulová",J273,0)</f>
        <v>0</v>
      </c>
      <c r="BJ273" s="9" t="s">
        <v>89</v>
      </c>
      <c r="BK273" s="115">
        <f>ROUND(I273*H273,2)</f>
        <v>0</v>
      </c>
      <c r="BL273" s="9" t="s">
        <v>149</v>
      </c>
      <c r="BM273" s="114" t="s">
        <v>385</v>
      </c>
    </row>
    <row r="274" spans="1:65" s="21" customFormat="1" ht="39" x14ac:dyDescent="0.2">
      <c r="A274" s="18"/>
      <c r="B274" s="19"/>
      <c r="C274" s="18"/>
      <c r="D274" s="116" t="s">
        <v>184</v>
      </c>
      <c r="E274" s="18"/>
      <c r="F274" s="146" t="s">
        <v>386</v>
      </c>
      <c r="G274" s="18"/>
      <c r="H274" s="18"/>
      <c r="I274" s="18"/>
      <c r="J274" s="18"/>
      <c r="K274" s="18"/>
      <c r="L274" s="19"/>
      <c r="M274" s="118"/>
      <c r="N274" s="119"/>
      <c r="O274" s="111"/>
      <c r="P274" s="111"/>
      <c r="Q274" s="111"/>
      <c r="R274" s="111"/>
      <c r="S274" s="111"/>
      <c r="T274" s="120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T274" s="9" t="s">
        <v>184</v>
      </c>
      <c r="AU274" s="9" t="s">
        <v>91</v>
      </c>
    </row>
    <row r="275" spans="1:65" s="130" customFormat="1" x14ac:dyDescent="0.2">
      <c r="B275" s="131"/>
      <c r="D275" s="116" t="s">
        <v>156</v>
      </c>
      <c r="E275" s="132" t="s">
        <v>1</v>
      </c>
      <c r="F275" s="133" t="s">
        <v>192</v>
      </c>
      <c r="H275" s="134">
        <v>1</v>
      </c>
      <c r="L275" s="131"/>
      <c r="M275" s="135"/>
      <c r="N275" s="136"/>
      <c r="O275" s="136"/>
      <c r="P275" s="136"/>
      <c r="Q275" s="136"/>
      <c r="R275" s="136"/>
      <c r="S275" s="136"/>
      <c r="T275" s="137"/>
      <c r="AT275" s="132" t="s">
        <v>156</v>
      </c>
      <c r="AU275" s="132" t="s">
        <v>91</v>
      </c>
      <c r="AV275" s="130" t="s">
        <v>91</v>
      </c>
      <c r="AW275" s="130" t="s">
        <v>36</v>
      </c>
      <c r="AX275" s="130" t="s">
        <v>89</v>
      </c>
      <c r="AY275" s="132" t="s">
        <v>139</v>
      </c>
    </row>
    <row r="276" spans="1:65" s="21" customFormat="1" ht="16.5" customHeight="1" x14ac:dyDescent="0.2">
      <c r="A276" s="18"/>
      <c r="B276" s="19"/>
      <c r="C276" s="103" t="s">
        <v>387</v>
      </c>
      <c r="D276" s="103" t="s">
        <v>144</v>
      </c>
      <c r="E276" s="104" t="s">
        <v>388</v>
      </c>
      <c r="F276" s="105" t="s">
        <v>389</v>
      </c>
      <c r="G276" s="106" t="s">
        <v>182</v>
      </c>
      <c r="H276" s="107">
        <v>1</v>
      </c>
      <c r="I276" s="1"/>
      <c r="J276" s="108">
        <f>ROUND(I276*H276,2)</f>
        <v>0</v>
      </c>
      <c r="K276" s="105" t="s">
        <v>1</v>
      </c>
      <c r="L276" s="19"/>
      <c r="M276" s="109" t="s">
        <v>1</v>
      </c>
      <c r="N276" s="110" t="s">
        <v>46</v>
      </c>
      <c r="O276" s="111"/>
      <c r="P276" s="112">
        <f>O276*H276</f>
        <v>0</v>
      </c>
      <c r="Q276" s="112">
        <v>0</v>
      </c>
      <c r="R276" s="112">
        <f>Q276*H276</f>
        <v>0</v>
      </c>
      <c r="S276" s="112">
        <v>0</v>
      </c>
      <c r="T276" s="113">
        <f>S276*H276</f>
        <v>0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R276" s="114" t="s">
        <v>149</v>
      </c>
      <c r="AT276" s="114" t="s">
        <v>144</v>
      </c>
      <c r="AU276" s="114" t="s">
        <v>91</v>
      </c>
      <c r="AY276" s="9" t="s">
        <v>139</v>
      </c>
      <c r="BE276" s="115">
        <f>IF(N276="základní",J276,0)</f>
        <v>0</v>
      </c>
      <c r="BF276" s="115">
        <f>IF(N276="snížená",J276,0)</f>
        <v>0</v>
      </c>
      <c r="BG276" s="115">
        <f>IF(N276="zákl. přenesená",J276,0)</f>
        <v>0</v>
      </c>
      <c r="BH276" s="115">
        <f>IF(N276="sníž. přenesená",J276,0)</f>
        <v>0</v>
      </c>
      <c r="BI276" s="115">
        <f>IF(N276="nulová",J276,0)</f>
        <v>0</v>
      </c>
      <c r="BJ276" s="9" t="s">
        <v>89</v>
      </c>
      <c r="BK276" s="115">
        <f>ROUND(I276*H276,2)</f>
        <v>0</v>
      </c>
      <c r="BL276" s="9" t="s">
        <v>149</v>
      </c>
      <c r="BM276" s="114" t="s">
        <v>390</v>
      </c>
    </row>
    <row r="277" spans="1:65" s="21" customFormat="1" ht="48.75" x14ac:dyDescent="0.2">
      <c r="A277" s="18"/>
      <c r="B277" s="19"/>
      <c r="C277" s="18"/>
      <c r="D277" s="116" t="s">
        <v>184</v>
      </c>
      <c r="E277" s="18"/>
      <c r="F277" s="146" t="s">
        <v>391</v>
      </c>
      <c r="G277" s="18"/>
      <c r="H277" s="18"/>
      <c r="I277" s="18"/>
      <c r="J277" s="18"/>
      <c r="K277" s="18"/>
      <c r="L277" s="19"/>
      <c r="M277" s="118"/>
      <c r="N277" s="119"/>
      <c r="O277" s="111"/>
      <c r="P277" s="111"/>
      <c r="Q277" s="111"/>
      <c r="R277" s="111"/>
      <c r="S277" s="111"/>
      <c r="T277" s="120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T277" s="9" t="s">
        <v>184</v>
      </c>
      <c r="AU277" s="9" t="s">
        <v>91</v>
      </c>
    </row>
    <row r="278" spans="1:65" s="130" customFormat="1" x14ac:dyDescent="0.2">
      <c r="B278" s="131"/>
      <c r="D278" s="116" t="s">
        <v>156</v>
      </c>
      <c r="E278" s="132" t="s">
        <v>1</v>
      </c>
      <c r="F278" s="133" t="s">
        <v>192</v>
      </c>
      <c r="H278" s="134">
        <v>1</v>
      </c>
      <c r="L278" s="131"/>
      <c r="M278" s="135"/>
      <c r="N278" s="136"/>
      <c r="O278" s="136"/>
      <c r="P278" s="136"/>
      <c r="Q278" s="136"/>
      <c r="R278" s="136"/>
      <c r="S278" s="136"/>
      <c r="T278" s="137"/>
      <c r="AT278" s="132" t="s">
        <v>156</v>
      </c>
      <c r="AU278" s="132" t="s">
        <v>91</v>
      </c>
      <c r="AV278" s="130" t="s">
        <v>91</v>
      </c>
      <c r="AW278" s="130" t="s">
        <v>36</v>
      </c>
      <c r="AX278" s="130" t="s">
        <v>89</v>
      </c>
      <c r="AY278" s="132" t="s">
        <v>139</v>
      </c>
    </row>
    <row r="279" spans="1:65" s="21" customFormat="1" ht="16.5" customHeight="1" x14ac:dyDescent="0.2">
      <c r="A279" s="18"/>
      <c r="B279" s="19"/>
      <c r="C279" s="103" t="s">
        <v>392</v>
      </c>
      <c r="D279" s="103" t="s">
        <v>144</v>
      </c>
      <c r="E279" s="104" t="s">
        <v>393</v>
      </c>
      <c r="F279" s="105" t="s">
        <v>394</v>
      </c>
      <c r="G279" s="106" t="s">
        <v>182</v>
      </c>
      <c r="H279" s="107">
        <v>1</v>
      </c>
      <c r="I279" s="1"/>
      <c r="J279" s="108">
        <f>ROUND(I279*H279,2)</f>
        <v>0</v>
      </c>
      <c r="K279" s="105" t="s">
        <v>1</v>
      </c>
      <c r="L279" s="19"/>
      <c r="M279" s="109" t="s">
        <v>1</v>
      </c>
      <c r="N279" s="110" t="s">
        <v>46</v>
      </c>
      <c r="O279" s="111"/>
      <c r="P279" s="112">
        <f>O279*H279</f>
        <v>0</v>
      </c>
      <c r="Q279" s="112">
        <v>0</v>
      </c>
      <c r="R279" s="112">
        <f>Q279*H279</f>
        <v>0</v>
      </c>
      <c r="S279" s="112">
        <v>0</v>
      </c>
      <c r="T279" s="113">
        <f>S279*H279</f>
        <v>0</v>
      </c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R279" s="114" t="s">
        <v>149</v>
      </c>
      <c r="AT279" s="114" t="s">
        <v>144</v>
      </c>
      <c r="AU279" s="114" t="s">
        <v>91</v>
      </c>
      <c r="AY279" s="9" t="s">
        <v>139</v>
      </c>
      <c r="BE279" s="115">
        <f>IF(N279="základní",J279,0)</f>
        <v>0</v>
      </c>
      <c r="BF279" s="115">
        <f>IF(N279="snížená",J279,0)</f>
        <v>0</v>
      </c>
      <c r="BG279" s="115">
        <f>IF(N279="zákl. přenesená",J279,0)</f>
        <v>0</v>
      </c>
      <c r="BH279" s="115">
        <f>IF(N279="sníž. přenesená",J279,0)</f>
        <v>0</v>
      </c>
      <c r="BI279" s="115">
        <f>IF(N279="nulová",J279,0)</f>
        <v>0</v>
      </c>
      <c r="BJ279" s="9" t="s">
        <v>89</v>
      </c>
      <c r="BK279" s="115">
        <f>ROUND(I279*H279,2)</f>
        <v>0</v>
      </c>
      <c r="BL279" s="9" t="s">
        <v>149</v>
      </c>
      <c r="BM279" s="114" t="s">
        <v>395</v>
      </c>
    </row>
    <row r="280" spans="1:65" s="21" customFormat="1" ht="48.75" x14ac:dyDescent="0.2">
      <c r="A280" s="18"/>
      <c r="B280" s="19"/>
      <c r="C280" s="18"/>
      <c r="D280" s="116" t="s">
        <v>184</v>
      </c>
      <c r="E280" s="18"/>
      <c r="F280" s="146" t="s">
        <v>396</v>
      </c>
      <c r="G280" s="18"/>
      <c r="H280" s="18"/>
      <c r="I280" s="18"/>
      <c r="J280" s="18"/>
      <c r="K280" s="18"/>
      <c r="L280" s="19"/>
      <c r="M280" s="118"/>
      <c r="N280" s="119"/>
      <c r="O280" s="111"/>
      <c r="P280" s="111"/>
      <c r="Q280" s="111"/>
      <c r="R280" s="111"/>
      <c r="S280" s="111"/>
      <c r="T280" s="120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T280" s="9" t="s">
        <v>184</v>
      </c>
      <c r="AU280" s="9" t="s">
        <v>91</v>
      </c>
    </row>
    <row r="281" spans="1:65" s="130" customFormat="1" x14ac:dyDescent="0.2">
      <c r="B281" s="131"/>
      <c r="D281" s="116" t="s">
        <v>156</v>
      </c>
      <c r="E281" s="132" t="s">
        <v>1</v>
      </c>
      <c r="F281" s="133" t="s">
        <v>192</v>
      </c>
      <c r="H281" s="134">
        <v>1</v>
      </c>
      <c r="L281" s="131"/>
      <c r="M281" s="135"/>
      <c r="N281" s="136"/>
      <c r="O281" s="136"/>
      <c r="P281" s="136"/>
      <c r="Q281" s="136"/>
      <c r="R281" s="136"/>
      <c r="S281" s="136"/>
      <c r="T281" s="137"/>
      <c r="AT281" s="132" t="s">
        <v>156</v>
      </c>
      <c r="AU281" s="132" t="s">
        <v>91</v>
      </c>
      <c r="AV281" s="130" t="s">
        <v>91</v>
      </c>
      <c r="AW281" s="130" t="s">
        <v>36</v>
      </c>
      <c r="AX281" s="130" t="s">
        <v>89</v>
      </c>
      <c r="AY281" s="132" t="s">
        <v>139</v>
      </c>
    </row>
    <row r="282" spans="1:65" s="90" customFormat="1" ht="22.9" customHeight="1" x14ac:dyDescent="0.2">
      <c r="B282" s="91"/>
      <c r="D282" s="92" t="s">
        <v>80</v>
      </c>
      <c r="E282" s="101" t="s">
        <v>397</v>
      </c>
      <c r="F282" s="101" t="s">
        <v>398</v>
      </c>
      <c r="J282" s="102">
        <f>BK282</f>
        <v>0</v>
      </c>
      <c r="L282" s="91"/>
      <c r="M282" s="95"/>
      <c r="N282" s="96"/>
      <c r="O282" s="96"/>
      <c r="P282" s="97">
        <f>SUM(P283:P285)</f>
        <v>0</v>
      </c>
      <c r="Q282" s="96"/>
      <c r="R282" s="97">
        <f>SUM(R283:R285)</f>
        <v>0</v>
      </c>
      <c r="S282" s="96"/>
      <c r="T282" s="98">
        <f>SUM(T283:T285)</f>
        <v>0</v>
      </c>
      <c r="AR282" s="92" t="s">
        <v>138</v>
      </c>
      <c r="AT282" s="99" t="s">
        <v>80</v>
      </c>
      <c r="AU282" s="99" t="s">
        <v>89</v>
      </c>
      <c r="AY282" s="92" t="s">
        <v>139</v>
      </c>
      <c r="BK282" s="100">
        <f>SUM(BK283:BK285)</f>
        <v>0</v>
      </c>
    </row>
    <row r="283" spans="1:65" s="21" customFormat="1" ht="16.5" customHeight="1" x14ac:dyDescent="0.2">
      <c r="A283" s="18"/>
      <c r="B283" s="19"/>
      <c r="C283" s="103" t="s">
        <v>399</v>
      </c>
      <c r="D283" s="103" t="s">
        <v>144</v>
      </c>
      <c r="E283" s="104" t="s">
        <v>400</v>
      </c>
      <c r="F283" s="105" t="s">
        <v>401</v>
      </c>
      <c r="G283" s="106" t="s">
        <v>182</v>
      </c>
      <c r="H283" s="107">
        <v>1</v>
      </c>
      <c r="I283" s="1"/>
      <c r="J283" s="108">
        <f>ROUND(I283*H283,2)</f>
        <v>0</v>
      </c>
      <c r="K283" s="105" t="s">
        <v>148</v>
      </c>
      <c r="L283" s="19"/>
      <c r="M283" s="109" t="s">
        <v>1</v>
      </c>
      <c r="N283" s="110" t="s">
        <v>46</v>
      </c>
      <c r="O283" s="111"/>
      <c r="P283" s="112">
        <f>O283*H283</f>
        <v>0</v>
      </c>
      <c r="Q283" s="112">
        <v>0</v>
      </c>
      <c r="R283" s="112">
        <f>Q283*H283</f>
        <v>0</v>
      </c>
      <c r="S283" s="112">
        <v>0</v>
      </c>
      <c r="T283" s="113">
        <f>S283*H283</f>
        <v>0</v>
      </c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R283" s="114" t="s">
        <v>402</v>
      </c>
      <c r="AT283" s="114" t="s">
        <v>144</v>
      </c>
      <c r="AU283" s="114" t="s">
        <v>91</v>
      </c>
      <c r="AY283" s="9" t="s">
        <v>139</v>
      </c>
      <c r="BE283" s="115">
        <f>IF(N283="základní",J283,0)</f>
        <v>0</v>
      </c>
      <c r="BF283" s="115">
        <f>IF(N283="snížená",J283,0)</f>
        <v>0</v>
      </c>
      <c r="BG283" s="115">
        <f>IF(N283="zákl. přenesená",J283,0)</f>
        <v>0</v>
      </c>
      <c r="BH283" s="115">
        <f>IF(N283="sníž. přenesená",J283,0)</f>
        <v>0</v>
      </c>
      <c r="BI283" s="115">
        <f>IF(N283="nulová",J283,0)</f>
        <v>0</v>
      </c>
      <c r="BJ283" s="9" t="s">
        <v>89</v>
      </c>
      <c r="BK283" s="115">
        <f>ROUND(I283*H283,2)</f>
        <v>0</v>
      </c>
      <c r="BL283" s="9" t="s">
        <v>402</v>
      </c>
      <c r="BM283" s="114" t="s">
        <v>403</v>
      </c>
    </row>
    <row r="284" spans="1:65" s="21" customFormat="1" x14ac:dyDescent="0.2">
      <c r="A284" s="18"/>
      <c r="B284" s="19"/>
      <c r="C284" s="18"/>
      <c r="D284" s="121" t="s">
        <v>154</v>
      </c>
      <c r="E284" s="18"/>
      <c r="F284" s="122" t="s">
        <v>404</v>
      </c>
      <c r="G284" s="18"/>
      <c r="H284" s="18"/>
      <c r="I284" s="18"/>
      <c r="J284" s="18"/>
      <c r="K284" s="18"/>
      <c r="L284" s="19"/>
      <c r="M284" s="118"/>
      <c r="N284" s="119"/>
      <c r="O284" s="111"/>
      <c r="P284" s="111"/>
      <c r="Q284" s="111"/>
      <c r="R284" s="111"/>
      <c r="S284" s="111"/>
      <c r="T284" s="120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T284" s="9" t="s">
        <v>154</v>
      </c>
      <c r="AU284" s="9" t="s">
        <v>91</v>
      </c>
    </row>
    <row r="285" spans="1:65" s="21" customFormat="1" ht="19.5" x14ac:dyDescent="0.2">
      <c r="A285" s="18"/>
      <c r="B285" s="19"/>
      <c r="C285" s="18"/>
      <c r="D285" s="116" t="s">
        <v>184</v>
      </c>
      <c r="E285" s="18"/>
      <c r="F285" s="146" t="s">
        <v>405</v>
      </c>
      <c r="G285" s="18"/>
      <c r="H285" s="18"/>
      <c r="I285" s="18"/>
      <c r="J285" s="18"/>
      <c r="K285" s="18"/>
      <c r="L285" s="19"/>
      <c r="M285" s="118"/>
      <c r="N285" s="119"/>
      <c r="O285" s="111"/>
      <c r="P285" s="111"/>
      <c r="Q285" s="111"/>
      <c r="R285" s="111"/>
      <c r="S285" s="111"/>
      <c r="T285" s="120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T285" s="9" t="s">
        <v>184</v>
      </c>
      <c r="AU285" s="9" t="s">
        <v>91</v>
      </c>
    </row>
    <row r="286" spans="1:65" s="90" customFormat="1" ht="22.9" customHeight="1" x14ac:dyDescent="0.2">
      <c r="B286" s="91"/>
      <c r="D286" s="92" t="s">
        <v>80</v>
      </c>
      <c r="E286" s="101" t="s">
        <v>406</v>
      </c>
      <c r="F286" s="101" t="s">
        <v>407</v>
      </c>
      <c r="J286" s="102">
        <f>BK286</f>
        <v>0</v>
      </c>
      <c r="L286" s="91"/>
      <c r="M286" s="95"/>
      <c r="N286" s="96"/>
      <c r="O286" s="96"/>
      <c r="P286" s="97">
        <f>SUM(P287:P289)</f>
        <v>0</v>
      </c>
      <c r="Q286" s="96"/>
      <c r="R286" s="97">
        <f>SUM(R287:R289)</f>
        <v>0</v>
      </c>
      <c r="S286" s="96"/>
      <c r="T286" s="98">
        <f>SUM(T287:T289)</f>
        <v>0</v>
      </c>
      <c r="AR286" s="92" t="s">
        <v>138</v>
      </c>
      <c r="AT286" s="99" t="s">
        <v>80</v>
      </c>
      <c r="AU286" s="99" t="s">
        <v>89</v>
      </c>
      <c r="AY286" s="92" t="s">
        <v>139</v>
      </c>
      <c r="BK286" s="100">
        <f>SUM(BK287:BK289)</f>
        <v>0</v>
      </c>
    </row>
    <row r="287" spans="1:65" s="21" customFormat="1" ht="16.5" customHeight="1" x14ac:dyDescent="0.2">
      <c r="A287" s="18"/>
      <c r="B287" s="19"/>
      <c r="C287" s="103" t="s">
        <v>408</v>
      </c>
      <c r="D287" s="103" t="s">
        <v>144</v>
      </c>
      <c r="E287" s="104" t="s">
        <v>409</v>
      </c>
      <c r="F287" s="105" t="s">
        <v>407</v>
      </c>
      <c r="G287" s="106" t="s">
        <v>182</v>
      </c>
      <c r="H287" s="107">
        <v>1</v>
      </c>
      <c r="I287" s="1"/>
      <c r="J287" s="108">
        <f>ROUND(I287*H287,2)</f>
        <v>0</v>
      </c>
      <c r="K287" s="105" t="s">
        <v>148</v>
      </c>
      <c r="L287" s="19"/>
      <c r="M287" s="109" t="s">
        <v>1</v>
      </c>
      <c r="N287" s="110" t="s">
        <v>46</v>
      </c>
      <c r="O287" s="111"/>
      <c r="P287" s="112">
        <f>O287*H287</f>
        <v>0</v>
      </c>
      <c r="Q287" s="112">
        <v>0</v>
      </c>
      <c r="R287" s="112">
        <f>Q287*H287</f>
        <v>0</v>
      </c>
      <c r="S287" s="112">
        <v>0</v>
      </c>
      <c r="T287" s="113">
        <f>S287*H287</f>
        <v>0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R287" s="114" t="s">
        <v>402</v>
      </c>
      <c r="AT287" s="114" t="s">
        <v>144</v>
      </c>
      <c r="AU287" s="114" t="s">
        <v>91</v>
      </c>
      <c r="AY287" s="9" t="s">
        <v>139</v>
      </c>
      <c r="BE287" s="115">
        <f>IF(N287="základní",J287,0)</f>
        <v>0</v>
      </c>
      <c r="BF287" s="115">
        <f>IF(N287="snížená",J287,0)</f>
        <v>0</v>
      </c>
      <c r="BG287" s="115">
        <f>IF(N287="zákl. přenesená",J287,0)</f>
        <v>0</v>
      </c>
      <c r="BH287" s="115">
        <f>IF(N287="sníž. přenesená",J287,0)</f>
        <v>0</v>
      </c>
      <c r="BI287" s="115">
        <f>IF(N287="nulová",J287,0)</f>
        <v>0</v>
      </c>
      <c r="BJ287" s="9" t="s">
        <v>89</v>
      </c>
      <c r="BK287" s="115">
        <f>ROUND(I287*H287,2)</f>
        <v>0</v>
      </c>
      <c r="BL287" s="9" t="s">
        <v>402</v>
      </c>
      <c r="BM287" s="114" t="s">
        <v>410</v>
      </c>
    </row>
    <row r="288" spans="1:65" s="21" customFormat="1" x14ac:dyDescent="0.2">
      <c r="A288" s="18"/>
      <c r="B288" s="19"/>
      <c r="C288" s="18"/>
      <c r="D288" s="121" t="s">
        <v>154</v>
      </c>
      <c r="E288" s="18"/>
      <c r="F288" s="122" t="s">
        <v>411</v>
      </c>
      <c r="G288" s="18"/>
      <c r="H288" s="18"/>
      <c r="I288" s="18"/>
      <c r="J288" s="18"/>
      <c r="K288" s="18"/>
      <c r="L288" s="19"/>
      <c r="M288" s="118"/>
      <c r="N288" s="119"/>
      <c r="O288" s="111"/>
      <c r="P288" s="111"/>
      <c r="Q288" s="111"/>
      <c r="R288" s="111"/>
      <c r="S288" s="111"/>
      <c r="T288" s="120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T288" s="9" t="s">
        <v>154</v>
      </c>
      <c r="AU288" s="9" t="s">
        <v>91</v>
      </c>
    </row>
    <row r="289" spans="1:47" s="21" customFormat="1" ht="19.5" x14ac:dyDescent="0.2">
      <c r="A289" s="18"/>
      <c r="B289" s="19"/>
      <c r="C289" s="18"/>
      <c r="D289" s="116" t="s">
        <v>184</v>
      </c>
      <c r="E289" s="18"/>
      <c r="F289" s="146" t="s">
        <v>412</v>
      </c>
      <c r="G289" s="18"/>
      <c r="H289" s="18"/>
      <c r="I289" s="18"/>
      <c r="J289" s="18"/>
      <c r="K289" s="18"/>
      <c r="L289" s="19"/>
      <c r="M289" s="147"/>
      <c r="N289" s="148"/>
      <c r="O289" s="149"/>
      <c r="P289" s="149"/>
      <c r="Q289" s="149"/>
      <c r="R289" s="149"/>
      <c r="S289" s="149"/>
      <c r="T289" s="150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T289" s="9" t="s">
        <v>184</v>
      </c>
      <c r="AU289" s="9" t="s">
        <v>91</v>
      </c>
    </row>
    <row r="290" spans="1:47" s="21" customFormat="1" ht="6.95" customHeight="1" x14ac:dyDescent="0.2">
      <c r="A290" s="18"/>
      <c r="B290" s="55"/>
      <c r="C290" s="56"/>
      <c r="D290" s="56"/>
      <c r="E290" s="56"/>
      <c r="F290" s="56"/>
      <c r="G290" s="56"/>
      <c r="H290" s="56"/>
      <c r="I290" s="56"/>
      <c r="J290" s="56"/>
      <c r="K290" s="56"/>
      <c r="L290" s="19"/>
      <c r="M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</row>
  </sheetData>
  <sheetProtection algorithmName="SHA-512" hashValue="9Y/dEkDIBrJoz4yc4LLFBq4YMWS2YCO1vAHBKFO0WV3rnSvW71k5kDCr4suFMPFcau6WxwBccfCS8/SJit0IlQ==" saltValue="lyj+QuPotJCw5OVkG/2scQ==" spinCount="100000" sheet="1" objects="1" scenarios="1"/>
  <autoFilter ref="C129:K289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6" r:id="rId1"/>
    <hyperlink ref="F141" r:id="rId2"/>
    <hyperlink ref="F147" r:id="rId3"/>
    <hyperlink ref="F152" r:id="rId4"/>
    <hyperlink ref="F284" r:id="rId5"/>
    <hyperlink ref="F288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>
      <selection activeCell="A2" sqref="A2"/>
    </sheetView>
  </sheetViews>
  <sheetFormatPr defaultRowHeight="11.25" x14ac:dyDescent="0.2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4" style="6" customWidth="1"/>
    <col min="9" max="9" width="15.83203125" style="6" customWidth="1"/>
    <col min="10" max="11" width="22.332031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 x14ac:dyDescent="0.2">
      <c r="L2" s="7" t="s">
        <v>5</v>
      </c>
      <c r="M2" s="8"/>
      <c r="N2" s="8"/>
      <c r="O2" s="8"/>
      <c r="P2" s="8"/>
      <c r="Q2" s="8"/>
      <c r="R2" s="8"/>
      <c r="S2" s="8"/>
      <c r="T2" s="8"/>
      <c r="U2" s="8"/>
      <c r="V2" s="8"/>
      <c r="AT2" s="9" t="s">
        <v>94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91</v>
      </c>
    </row>
    <row r="4" spans="1:46" ht="24.95" customHeight="1" x14ac:dyDescent="0.2">
      <c r="B4" s="12"/>
      <c r="D4" s="13" t="s">
        <v>102</v>
      </c>
      <c r="L4" s="12"/>
      <c r="M4" s="14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5" t="s">
        <v>16</v>
      </c>
      <c r="L6" s="12"/>
    </row>
    <row r="7" spans="1:46" ht="16.5" customHeight="1" x14ac:dyDescent="0.2">
      <c r="B7" s="12"/>
      <c r="E7" s="16" t="str">
        <f>'Rekapitulace stavby'!K6</f>
        <v>VD Pardubice, oprava Gallových řetězů jezu</v>
      </c>
      <c r="F7" s="17"/>
      <c r="G7" s="17"/>
      <c r="H7" s="17"/>
      <c r="L7" s="12"/>
    </row>
    <row r="8" spans="1:46" s="21" customFormat="1" ht="12" customHeight="1" x14ac:dyDescent="0.2">
      <c r="A8" s="18"/>
      <c r="B8" s="19"/>
      <c r="C8" s="18"/>
      <c r="D8" s="15" t="s">
        <v>103</v>
      </c>
      <c r="E8" s="18"/>
      <c r="F8" s="18"/>
      <c r="G8" s="18"/>
      <c r="H8" s="18"/>
      <c r="I8" s="18"/>
      <c r="J8" s="18"/>
      <c r="K8" s="18"/>
      <c r="L8" s="20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1" customFormat="1" ht="16.5" customHeight="1" x14ac:dyDescent="0.2">
      <c r="A9" s="18"/>
      <c r="B9" s="19"/>
      <c r="C9" s="18"/>
      <c r="D9" s="18"/>
      <c r="E9" s="22" t="s">
        <v>413</v>
      </c>
      <c r="F9" s="23"/>
      <c r="G9" s="23"/>
      <c r="H9" s="23"/>
      <c r="I9" s="18"/>
      <c r="J9" s="18"/>
      <c r="K9" s="18"/>
      <c r="L9" s="20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1" customFormat="1" x14ac:dyDescent="0.2">
      <c r="A10" s="18"/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20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1" customFormat="1" ht="12" customHeight="1" x14ac:dyDescent="0.2">
      <c r="A11" s="18"/>
      <c r="B11" s="19"/>
      <c r="C11" s="18"/>
      <c r="D11" s="15" t="s">
        <v>18</v>
      </c>
      <c r="E11" s="18"/>
      <c r="F11" s="24" t="s">
        <v>1</v>
      </c>
      <c r="G11" s="18"/>
      <c r="H11" s="18"/>
      <c r="I11" s="15" t="s">
        <v>19</v>
      </c>
      <c r="J11" s="24" t="s">
        <v>1</v>
      </c>
      <c r="K11" s="18"/>
      <c r="L11" s="20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1" customFormat="1" ht="12" customHeight="1" x14ac:dyDescent="0.2">
      <c r="A12" s="18"/>
      <c r="B12" s="19"/>
      <c r="C12" s="18"/>
      <c r="D12" s="15" t="s">
        <v>20</v>
      </c>
      <c r="E12" s="18"/>
      <c r="F12" s="24" t="s">
        <v>21</v>
      </c>
      <c r="G12" s="18"/>
      <c r="H12" s="18"/>
      <c r="I12" s="15" t="s">
        <v>22</v>
      </c>
      <c r="J12" s="25" t="str">
        <f>'Rekapitulace stavby'!AN8</f>
        <v>16. 9. 2022</v>
      </c>
      <c r="K12" s="18"/>
      <c r="L12" s="20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1" customFormat="1" ht="10.9" customHeight="1" x14ac:dyDescent="0.2">
      <c r="A13" s="18"/>
      <c r="B13" s="19"/>
      <c r="C13" s="18"/>
      <c r="D13" s="18"/>
      <c r="E13" s="18"/>
      <c r="F13" s="18"/>
      <c r="G13" s="18"/>
      <c r="H13" s="18"/>
      <c r="I13" s="18"/>
      <c r="J13" s="18"/>
      <c r="K13" s="18"/>
      <c r="L13" s="20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1" customFormat="1" ht="12" customHeight="1" x14ac:dyDescent="0.2">
      <c r="A14" s="18"/>
      <c r="B14" s="19"/>
      <c r="C14" s="18"/>
      <c r="D14" s="15" t="s">
        <v>24</v>
      </c>
      <c r="E14" s="18"/>
      <c r="F14" s="18"/>
      <c r="G14" s="18"/>
      <c r="H14" s="18"/>
      <c r="I14" s="15" t="s">
        <v>25</v>
      </c>
      <c r="J14" s="24" t="s">
        <v>26</v>
      </c>
      <c r="K14" s="18"/>
      <c r="L14" s="20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1" customFormat="1" ht="18" customHeight="1" x14ac:dyDescent="0.2">
      <c r="A15" s="18"/>
      <c r="B15" s="19"/>
      <c r="C15" s="18"/>
      <c r="D15" s="18"/>
      <c r="E15" s="24" t="s">
        <v>27</v>
      </c>
      <c r="F15" s="18"/>
      <c r="G15" s="18"/>
      <c r="H15" s="18"/>
      <c r="I15" s="15" t="s">
        <v>28</v>
      </c>
      <c r="J15" s="24" t="s">
        <v>29</v>
      </c>
      <c r="K15" s="18"/>
      <c r="L15" s="20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1" customFormat="1" ht="6.95" customHeight="1" x14ac:dyDescent="0.2">
      <c r="A16" s="18"/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20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1" customFormat="1" ht="12" customHeight="1" x14ac:dyDescent="0.2">
      <c r="A17" s="18"/>
      <c r="B17" s="19"/>
      <c r="C17" s="18"/>
      <c r="D17" s="15" t="s">
        <v>30</v>
      </c>
      <c r="E17" s="18"/>
      <c r="F17" s="18"/>
      <c r="G17" s="18"/>
      <c r="H17" s="18"/>
      <c r="I17" s="15" t="s">
        <v>25</v>
      </c>
      <c r="J17" s="26" t="str">
        <f>'Rekapitulace stavby'!AN13</f>
        <v>Vyplň údaj</v>
      </c>
      <c r="K17" s="18"/>
      <c r="L17" s="20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1" customFormat="1" ht="18" customHeight="1" x14ac:dyDescent="0.2">
      <c r="A18" s="18"/>
      <c r="B18" s="19"/>
      <c r="C18" s="18"/>
      <c r="D18" s="18"/>
      <c r="E18" s="27" t="str">
        <f>'Rekapitulace stavby'!E14</f>
        <v>Vyplň údaj</v>
      </c>
      <c r="F18" s="28"/>
      <c r="G18" s="28"/>
      <c r="H18" s="28"/>
      <c r="I18" s="15" t="s">
        <v>28</v>
      </c>
      <c r="J18" s="26" t="str">
        <f>'Rekapitulace stavby'!AN14</f>
        <v>Vyplň údaj</v>
      </c>
      <c r="K18" s="18"/>
      <c r="L18" s="20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1" customFormat="1" ht="6.95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20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1" customFormat="1" ht="12" customHeight="1" x14ac:dyDescent="0.2">
      <c r="A20" s="18"/>
      <c r="B20" s="19"/>
      <c r="C20" s="18"/>
      <c r="D20" s="15" t="s">
        <v>32</v>
      </c>
      <c r="E20" s="18"/>
      <c r="F20" s="18"/>
      <c r="G20" s="18"/>
      <c r="H20" s="18"/>
      <c r="I20" s="15" t="s">
        <v>25</v>
      </c>
      <c r="J20" s="24" t="s">
        <v>33</v>
      </c>
      <c r="K20" s="18"/>
      <c r="L20" s="20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1" customFormat="1" ht="18" customHeight="1" x14ac:dyDescent="0.2">
      <c r="A21" s="18"/>
      <c r="B21" s="19"/>
      <c r="C21" s="18"/>
      <c r="D21" s="18"/>
      <c r="E21" s="24" t="s">
        <v>34</v>
      </c>
      <c r="F21" s="18"/>
      <c r="G21" s="18"/>
      <c r="H21" s="18"/>
      <c r="I21" s="15" t="s">
        <v>28</v>
      </c>
      <c r="J21" s="24" t="s">
        <v>35</v>
      </c>
      <c r="K21" s="18"/>
      <c r="L21" s="20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1" customFormat="1" ht="6.95" customHeight="1" x14ac:dyDescent="0.2">
      <c r="A22" s="18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20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1" customFormat="1" ht="12" customHeight="1" x14ac:dyDescent="0.2">
      <c r="A23" s="18"/>
      <c r="B23" s="19"/>
      <c r="C23" s="18"/>
      <c r="D23" s="15" t="s">
        <v>37</v>
      </c>
      <c r="E23" s="18"/>
      <c r="F23" s="18"/>
      <c r="G23" s="18"/>
      <c r="H23" s="18"/>
      <c r="I23" s="15" t="s">
        <v>25</v>
      </c>
      <c r="J23" s="24" t="str">
        <f>IF('Rekapitulace stavby'!AN19="","",'Rekapitulace stavby'!AN19)</f>
        <v/>
      </c>
      <c r="K23" s="18"/>
      <c r="L23" s="20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1" customFormat="1" ht="18" customHeight="1" x14ac:dyDescent="0.2">
      <c r="A24" s="18"/>
      <c r="B24" s="19"/>
      <c r="C24" s="18"/>
      <c r="D24" s="18"/>
      <c r="E24" s="24" t="str">
        <f>IF('Rekapitulace stavby'!E20="","",'Rekapitulace stavby'!E20)</f>
        <v xml:space="preserve"> </v>
      </c>
      <c r="F24" s="18"/>
      <c r="G24" s="18"/>
      <c r="H24" s="18"/>
      <c r="I24" s="15" t="s">
        <v>28</v>
      </c>
      <c r="J24" s="24" t="str">
        <f>IF('Rekapitulace stavby'!AN20="","",'Rekapitulace stavby'!AN20)</f>
        <v/>
      </c>
      <c r="K24" s="18"/>
      <c r="L24" s="20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1" customFormat="1" ht="6.95" customHeight="1" x14ac:dyDescent="0.2">
      <c r="A25" s="18"/>
      <c r="B25" s="19"/>
      <c r="C25" s="18"/>
      <c r="D25" s="18"/>
      <c r="E25" s="18"/>
      <c r="F25" s="18"/>
      <c r="G25" s="18"/>
      <c r="H25" s="18"/>
      <c r="I25" s="18"/>
      <c r="J25" s="18"/>
      <c r="K25" s="18"/>
      <c r="L25" s="20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1" customFormat="1" ht="12" customHeight="1" x14ac:dyDescent="0.2">
      <c r="A26" s="18"/>
      <c r="B26" s="19"/>
      <c r="C26" s="18"/>
      <c r="D26" s="15" t="s">
        <v>39</v>
      </c>
      <c r="E26" s="18"/>
      <c r="F26" s="18"/>
      <c r="G26" s="18"/>
      <c r="H26" s="18"/>
      <c r="I26" s="18"/>
      <c r="J26" s="18"/>
      <c r="K26" s="18"/>
      <c r="L26" s="20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3" customFormat="1" ht="16.5" customHeight="1" x14ac:dyDescent="0.2">
      <c r="A27" s="29"/>
      <c r="B27" s="30"/>
      <c r="C27" s="29"/>
      <c r="D27" s="29"/>
      <c r="E27" s="31" t="s">
        <v>1</v>
      </c>
      <c r="F27" s="31"/>
      <c r="G27" s="31"/>
      <c r="H27" s="31"/>
      <c r="I27" s="29"/>
      <c r="J27" s="29"/>
      <c r="K27" s="29"/>
      <c r="L27" s="3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1" customFormat="1" ht="6.95" customHeight="1" x14ac:dyDescent="0.2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20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1" customFormat="1" ht="6.95" customHeight="1" x14ac:dyDescent="0.2">
      <c r="A29" s="18"/>
      <c r="B29" s="19"/>
      <c r="C29" s="18"/>
      <c r="D29" s="34"/>
      <c r="E29" s="34"/>
      <c r="F29" s="34"/>
      <c r="G29" s="34"/>
      <c r="H29" s="34"/>
      <c r="I29" s="34"/>
      <c r="J29" s="34"/>
      <c r="K29" s="34"/>
      <c r="L29" s="20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1" customFormat="1" ht="25.35" customHeight="1" x14ac:dyDescent="0.2">
      <c r="A30" s="18"/>
      <c r="B30" s="19"/>
      <c r="C30" s="18"/>
      <c r="D30" s="35" t="s">
        <v>41</v>
      </c>
      <c r="E30" s="18"/>
      <c r="F30" s="18"/>
      <c r="G30" s="18"/>
      <c r="H30" s="18"/>
      <c r="I30" s="18"/>
      <c r="J30" s="36">
        <f>ROUND(J130, 2)</f>
        <v>0</v>
      </c>
      <c r="K30" s="18"/>
      <c r="L30" s="20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1" customFormat="1" ht="6.95" customHeight="1" x14ac:dyDescent="0.2">
      <c r="A31" s="18"/>
      <c r="B31" s="19"/>
      <c r="C31" s="18"/>
      <c r="D31" s="34"/>
      <c r="E31" s="34"/>
      <c r="F31" s="34"/>
      <c r="G31" s="34"/>
      <c r="H31" s="34"/>
      <c r="I31" s="34"/>
      <c r="J31" s="34"/>
      <c r="K31" s="34"/>
      <c r="L31" s="20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1" customFormat="1" ht="14.45" customHeight="1" x14ac:dyDescent="0.2">
      <c r="A32" s="18"/>
      <c r="B32" s="19"/>
      <c r="C32" s="18"/>
      <c r="D32" s="18"/>
      <c r="E32" s="18"/>
      <c r="F32" s="37" t="s">
        <v>43</v>
      </c>
      <c r="G32" s="18"/>
      <c r="H32" s="18"/>
      <c r="I32" s="37" t="s">
        <v>42</v>
      </c>
      <c r="J32" s="37" t="s">
        <v>44</v>
      </c>
      <c r="K32" s="18"/>
      <c r="L32" s="20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1" customFormat="1" ht="14.45" customHeight="1" x14ac:dyDescent="0.2">
      <c r="A33" s="18"/>
      <c r="B33" s="19"/>
      <c r="C33" s="18"/>
      <c r="D33" s="38" t="s">
        <v>45</v>
      </c>
      <c r="E33" s="15" t="s">
        <v>46</v>
      </c>
      <c r="F33" s="39">
        <f>ROUND((SUM(BE130:BE286)),  2)</f>
        <v>0</v>
      </c>
      <c r="G33" s="18"/>
      <c r="H33" s="18"/>
      <c r="I33" s="40">
        <v>0.21</v>
      </c>
      <c r="J33" s="39">
        <f>ROUND(((SUM(BE130:BE286))*I33),  2)</f>
        <v>0</v>
      </c>
      <c r="K33" s="18"/>
      <c r="L33" s="20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1" customFormat="1" ht="14.45" customHeight="1" x14ac:dyDescent="0.2">
      <c r="A34" s="18"/>
      <c r="B34" s="19"/>
      <c r="C34" s="18"/>
      <c r="D34" s="18"/>
      <c r="E34" s="15" t="s">
        <v>47</v>
      </c>
      <c r="F34" s="39">
        <f>ROUND((SUM(BF130:BF286)),  2)</f>
        <v>0</v>
      </c>
      <c r="G34" s="18"/>
      <c r="H34" s="18"/>
      <c r="I34" s="40">
        <v>0.15</v>
      </c>
      <c r="J34" s="39">
        <f>ROUND(((SUM(BF130:BF286))*I34),  2)</f>
        <v>0</v>
      </c>
      <c r="K34" s="18"/>
      <c r="L34" s="20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1" customFormat="1" ht="14.45" hidden="1" customHeight="1" x14ac:dyDescent="0.2">
      <c r="A35" s="18"/>
      <c r="B35" s="19"/>
      <c r="C35" s="18"/>
      <c r="D35" s="18"/>
      <c r="E35" s="15" t="s">
        <v>48</v>
      </c>
      <c r="F35" s="39">
        <f>ROUND((SUM(BG130:BG286)),  2)</f>
        <v>0</v>
      </c>
      <c r="G35" s="18"/>
      <c r="H35" s="18"/>
      <c r="I35" s="40">
        <v>0.21</v>
      </c>
      <c r="J35" s="39">
        <f>0</f>
        <v>0</v>
      </c>
      <c r="K35" s="18"/>
      <c r="L35" s="20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1" customFormat="1" ht="14.45" hidden="1" customHeight="1" x14ac:dyDescent="0.2">
      <c r="A36" s="18"/>
      <c r="B36" s="19"/>
      <c r="C36" s="18"/>
      <c r="D36" s="18"/>
      <c r="E36" s="15" t="s">
        <v>49</v>
      </c>
      <c r="F36" s="39">
        <f>ROUND((SUM(BH130:BH286)),  2)</f>
        <v>0</v>
      </c>
      <c r="G36" s="18"/>
      <c r="H36" s="18"/>
      <c r="I36" s="40">
        <v>0.15</v>
      </c>
      <c r="J36" s="39">
        <f>0</f>
        <v>0</v>
      </c>
      <c r="K36" s="18"/>
      <c r="L36" s="20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1" customFormat="1" ht="14.45" hidden="1" customHeight="1" x14ac:dyDescent="0.2">
      <c r="A37" s="18"/>
      <c r="B37" s="19"/>
      <c r="C37" s="18"/>
      <c r="D37" s="18"/>
      <c r="E37" s="15" t="s">
        <v>50</v>
      </c>
      <c r="F37" s="39">
        <f>ROUND((SUM(BI130:BI286)),  2)</f>
        <v>0</v>
      </c>
      <c r="G37" s="18"/>
      <c r="H37" s="18"/>
      <c r="I37" s="40">
        <v>0</v>
      </c>
      <c r="J37" s="39">
        <f>0</f>
        <v>0</v>
      </c>
      <c r="K37" s="18"/>
      <c r="L37" s="20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1" customFormat="1" ht="6.95" customHeight="1" x14ac:dyDescent="0.2">
      <c r="A38" s="18"/>
      <c r="B38" s="19"/>
      <c r="C38" s="18"/>
      <c r="D38" s="18"/>
      <c r="E38" s="18"/>
      <c r="F38" s="18"/>
      <c r="G38" s="18"/>
      <c r="H38" s="18"/>
      <c r="I38" s="18"/>
      <c r="J38" s="18"/>
      <c r="K38" s="18"/>
      <c r="L38" s="20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1" customFormat="1" ht="25.35" customHeight="1" x14ac:dyDescent="0.2">
      <c r="A39" s="18"/>
      <c r="B39" s="19"/>
      <c r="C39" s="41"/>
      <c r="D39" s="42" t="s">
        <v>51</v>
      </c>
      <c r="E39" s="43"/>
      <c r="F39" s="43"/>
      <c r="G39" s="44" t="s">
        <v>52</v>
      </c>
      <c r="H39" s="45" t="s">
        <v>53</v>
      </c>
      <c r="I39" s="43"/>
      <c r="J39" s="46">
        <f>SUM(J30:J37)</f>
        <v>0</v>
      </c>
      <c r="K39" s="47"/>
      <c r="L39" s="20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1" customFormat="1" ht="14.45" customHeight="1" x14ac:dyDescent="0.2">
      <c r="A40" s="18"/>
      <c r="B40" s="19"/>
      <c r="C40" s="18"/>
      <c r="D40" s="18"/>
      <c r="E40" s="18"/>
      <c r="F40" s="18"/>
      <c r="G40" s="18"/>
      <c r="H40" s="18"/>
      <c r="I40" s="18"/>
      <c r="J40" s="18"/>
      <c r="K40" s="18"/>
      <c r="L40" s="20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 x14ac:dyDescent="0.2">
      <c r="B41" s="12"/>
      <c r="L41" s="12"/>
    </row>
    <row r="42" spans="1:31" ht="14.45" customHeight="1" x14ac:dyDescent="0.2">
      <c r="B42" s="12"/>
      <c r="L42" s="12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1" customFormat="1" ht="14.45" customHeight="1" x14ac:dyDescent="0.2">
      <c r="B50" s="20"/>
      <c r="D50" s="48" t="s">
        <v>54</v>
      </c>
      <c r="E50" s="49"/>
      <c r="F50" s="49"/>
      <c r="G50" s="48" t="s">
        <v>55</v>
      </c>
      <c r="H50" s="49"/>
      <c r="I50" s="49"/>
      <c r="J50" s="49"/>
      <c r="K50" s="49"/>
      <c r="L50" s="2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1" customFormat="1" ht="12.75" x14ac:dyDescent="0.2">
      <c r="A61" s="18"/>
      <c r="B61" s="19"/>
      <c r="C61" s="18"/>
      <c r="D61" s="50" t="s">
        <v>56</v>
      </c>
      <c r="E61" s="51"/>
      <c r="F61" s="52" t="s">
        <v>57</v>
      </c>
      <c r="G61" s="50" t="s">
        <v>56</v>
      </c>
      <c r="H61" s="51"/>
      <c r="I61" s="51"/>
      <c r="J61" s="53" t="s">
        <v>57</v>
      </c>
      <c r="K61" s="51"/>
      <c r="L61" s="20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1" customFormat="1" ht="12.75" x14ac:dyDescent="0.2">
      <c r="A65" s="18"/>
      <c r="B65" s="19"/>
      <c r="C65" s="18"/>
      <c r="D65" s="48" t="s">
        <v>58</v>
      </c>
      <c r="E65" s="54"/>
      <c r="F65" s="54"/>
      <c r="G65" s="48" t="s">
        <v>59</v>
      </c>
      <c r="H65" s="54"/>
      <c r="I65" s="54"/>
      <c r="J65" s="54"/>
      <c r="K65" s="54"/>
      <c r="L65" s="20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1" customFormat="1" ht="12.75" x14ac:dyDescent="0.2">
      <c r="A76" s="18"/>
      <c r="B76" s="19"/>
      <c r="C76" s="18"/>
      <c r="D76" s="50" t="s">
        <v>56</v>
      </c>
      <c r="E76" s="51"/>
      <c r="F76" s="52" t="s">
        <v>57</v>
      </c>
      <c r="G76" s="50" t="s">
        <v>56</v>
      </c>
      <c r="H76" s="51"/>
      <c r="I76" s="51"/>
      <c r="J76" s="53" t="s">
        <v>57</v>
      </c>
      <c r="K76" s="51"/>
      <c r="L76" s="20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1" customFormat="1" ht="14.45" customHeight="1" x14ac:dyDescent="0.2">
      <c r="A77" s="1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20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1" customFormat="1" ht="6.95" customHeight="1" x14ac:dyDescent="0.2">
      <c r="A81" s="1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20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1" customFormat="1" ht="24.95" customHeight="1" x14ac:dyDescent="0.2">
      <c r="A82" s="18"/>
      <c r="B82" s="19"/>
      <c r="C82" s="13" t="s">
        <v>105</v>
      </c>
      <c r="D82" s="18"/>
      <c r="E82" s="18"/>
      <c r="F82" s="18"/>
      <c r="G82" s="18"/>
      <c r="H82" s="18"/>
      <c r="I82" s="18"/>
      <c r="J82" s="18"/>
      <c r="K82" s="18"/>
      <c r="L82" s="20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1" customFormat="1" ht="6.95" customHeight="1" x14ac:dyDescent="0.2">
      <c r="A83" s="18"/>
      <c r="B83" s="19"/>
      <c r="C83" s="18"/>
      <c r="D83" s="18"/>
      <c r="E83" s="18"/>
      <c r="F83" s="18"/>
      <c r="G83" s="18"/>
      <c r="H83" s="18"/>
      <c r="I83" s="18"/>
      <c r="J83" s="18"/>
      <c r="K83" s="18"/>
      <c r="L83" s="20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1" customFormat="1" ht="12" customHeight="1" x14ac:dyDescent="0.2">
      <c r="A84" s="18"/>
      <c r="B84" s="19"/>
      <c r="C84" s="15" t="s">
        <v>16</v>
      </c>
      <c r="D84" s="18"/>
      <c r="E84" s="18"/>
      <c r="F84" s="18"/>
      <c r="G84" s="18"/>
      <c r="H84" s="18"/>
      <c r="I84" s="18"/>
      <c r="J84" s="18"/>
      <c r="K84" s="18"/>
      <c r="L84" s="20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1" customFormat="1" ht="16.5" customHeight="1" x14ac:dyDescent="0.2">
      <c r="A85" s="18"/>
      <c r="B85" s="19"/>
      <c r="C85" s="18"/>
      <c r="D85" s="18"/>
      <c r="E85" s="16" t="str">
        <f>E7</f>
        <v>VD Pardubice, oprava Gallových řetězů jezu</v>
      </c>
      <c r="F85" s="17"/>
      <c r="G85" s="17"/>
      <c r="H85" s="17"/>
      <c r="I85" s="18"/>
      <c r="J85" s="18"/>
      <c r="K85" s="18"/>
      <c r="L85" s="20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1" customFormat="1" ht="12" customHeight="1" x14ac:dyDescent="0.2">
      <c r="A86" s="18"/>
      <c r="B86" s="19"/>
      <c r="C86" s="15" t="s">
        <v>103</v>
      </c>
      <c r="D86" s="18"/>
      <c r="E86" s="18"/>
      <c r="F86" s="18"/>
      <c r="G86" s="18"/>
      <c r="H86" s="18"/>
      <c r="I86" s="18"/>
      <c r="J86" s="18"/>
      <c r="K86" s="18"/>
      <c r="L86" s="20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1" customFormat="1" ht="16.5" customHeight="1" x14ac:dyDescent="0.2">
      <c r="A87" s="18"/>
      <c r="B87" s="19"/>
      <c r="C87" s="18"/>
      <c r="D87" s="18"/>
      <c r="E87" s="22" t="str">
        <f>E9</f>
        <v>02 - Oprava Gallových řetězů pole středního</v>
      </c>
      <c r="F87" s="23"/>
      <c r="G87" s="23"/>
      <c r="H87" s="23"/>
      <c r="I87" s="18"/>
      <c r="J87" s="18"/>
      <c r="K87" s="18"/>
      <c r="L87" s="20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1" customFormat="1" ht="6.95" customHeight="1" x14ac:dyDescent="0.2">
      <c r="A88" s="18"/>
      <c r="B88" s="19"/>
      <c r="C88" s="18"/>
      <c r="D88" s="18"/>
      <c r="E88" s="18"/>
      <c r="F88" s="18"/>
      <c r="G88" s="18"/>
      <c r="H88" s="18"/>
      <c r="I88" s="18"/>
      <c r="J88" s="18"/>
      <c r="K88" s="18"/>
      <c r="L88" s="20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1" customFormat="1" ht="12" customHeight="1" x14ac:dyDescent="0.2">
      <c r="A89" s="18"/>
      <c r="B89" s="19"/>
      <c r="C89" s="15" t="s">
        <v>20</v>
      </c>
      <c r="D89" s="18"/>
      <c r="E89" s="18"/>
      <c r="F89" s="24" t="str">
        <f>F12</f>
        <v>VD Pardubice, ř. km 967,423</v>
      </c>
      <c r="G89" s="18"/>
      <c r="H89" s="18"/>
      <c r="I89" s="15" t="s">
        <v>22</v>
      </c>
      <c r="J89" s="25" t="str">
        <f>IF(J12="","",J12)</f>
        <v>16. 9. 2022</v>
      </c>
      <c r="K89" s="18"/>
      <c r="L89" s="20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1" customFormat="1" ht="6.95" customHeight="1" x14ac:dyDescent="0.2">
      <c r="A90" s="18"/>
      <c r="B90" s="19"/>
      <c r="C90" s="18"/>
      <c r="D90" s="18"/>
      <c r="E90" s="18"/>
      <c r="F90" s="18"/>
      <c r="G90" s="18"/>
      <c r="H90" s="18"/>
      <c r="I90" s="18"/>
      <c r="J90" s="18"/>
      <c r="K90" s="18"/>
      <c r="L90" s="20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1" customFormat="1" ht="40.15" customHeight="1" x14ac:dyDescent="0.2">
      <c r="A91" s="18"/>
      <c r="B91" s="19"/>
      <c r="C91" s="15" t="s">
        <v>24</v>
      </c>
      <c r="D91" s="18"/>
      <c r="E91" s="18"/>
      <c r="F91" s="24" t="str">
        <f>E15</f>
        <v>Povodí Labe, státní podnik, Hradec Králové</v>
      </c>
      <c r="G91" s="18"/>
      <c r="H91" s="18"/>
      <c r="I91" s="15" t="s">
        <v>32</v>
      </c>
      <c r="J91" s="59" t="str">
        <f>E21</f>
        <v>Ing. Pavel Hačecký, Pod Krocínkou 467/6, 190 00 Pr</v>
      </c>
      <c r="K91" s="18"/>
      <c r="L91" s="20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1" customFormat="1" ht="15.2" customHeight="1" x14ac:dyDescent="0.2">
      <c r="A92" s="18"/>
      <c r="B92" s="19"/>
      <c r="C92" s="15" t="s">
        <v>30</v>
      </c>
      <c r="D92" s="18"/>
      <c r="E92" s="18"/>
      <c r="F92" s="24" t="str">
        <f>IF(E18="","",E18)</f>
        <v>Vyplň údaj</v>
      </c>
      <c r="G92" s="18"/>
      <c r="H92" s="18"/>
      <c r="I92" s="15" t="s">
        <v>37</v>
      </c>
      <c r="J92" s="59" t="str">
        <f>E24</f>
        <v xml:space="preserve"> </v>
      </c>
      <c r="K92" s="18"/>
      <c r="L92" s="20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1" customFormat="1" ht="10.35" customHeight="1" x14ac:dyDescent="0.2">
      <c r="A93" s="18"/>
      <c r="B93" s="19"/>
      <c r="C93" s="18"/>
      <c r="D93" s="18"/>
      <c r="E93" s="18"/>
      <c r="F93" s="18"/>
      <c r="G93" s="18"/>
      <c r="H93" s="18"/>
      <c r="I93" s="18"/>
      <c r="J93" s="18"/>
      <c r="K93" s="18"/>
      <c r="L93" s="20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1" customFormat="1" ht="29.25" customHeight="1" x14ac:dyDescent="0.2">
      <c r="A94" s="18"/>
      <c r="B94" s="19"/>
      <c r="C94" s="60" t="s">
        <v>106</v>
      </c>
      <c r="D94" s="41"/>
      <c r="E94" s="41"/>
      <c r="F94" s="41"/>
      <c r="G94" s="41"/>
      <c r="H94" s="41"/>
      <c r="I94" s="41"/>
      <c r="J94" s="61" t="s">
        <v>107</v>
      </c>
      <c r="K94" s="41"/>
      <c r="L94" s="20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1" customFormat="1" ht="10.35" customHeight="1" x14ac:dyDescent="0.2">
      <c r="A95" s="18"/>
      <c r="B95" s="19"/>
      <c r="C95" s="18"/>
      <c r="D95" s="18"/>
      <c r="E95" s="18"/>
      <c r="F95" s="18"/>
      <c r="G95" s="18"/>
      <c r="H95" s="18"/>
      <c r="I95" s="18"/>
      <c r="J95" s="18"/>
      <c r="K95" s="18"/>
      <c r="L95" s="20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1" customFormat="1" ht="22.9" customHeight="1" x14ac:dyDescent="0.2">
      <c r="A96" s="18"/>
      <c r="B96" s="19"/>
      <c r="C96" s="62" t="s">
        <v>108</v>
      </c>
      <c r="D96" s="18"/>
      <c r="E96" s="18"/>
      <c r="F96" s="18"/>
      <c r="G96" s="18"/>
      <c r="H96" s="18"/>
      <c r="I96" s="18"/>
      <c r="J96" s="36">
        <f>J130</f>
        <v>0</v>
      </c>
      <c r="K96" s="18"/>
      <c r="L96" s="20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9" t="s">
        <v>109</v>
      </c>
    </row>
    <row r="97" spans="1:31" s="63" customFormat="1" ht="24.95" customHeight="1" x14ac:dyDescent="0.2">
      <c r="B97" s="64"/>
      <c r="D97" s="65" t="s">
        <v>414</v>
      </c>
      <c r="E97" s="66"/>
      <c r="F97" s="66"/>
      <c r="G97" s="66"/>
      <c r="H97" s="66"/>
      <c r="I97" s="66"/>
      <c r="J97" s="67">
        <f>J131</f>
        <v>0</v>
      </c>
      <c r="L97" s="64"/>
    </row>
    <row r="98" spans="1:31" s="68" customFormat="1" ht="19.899999999999999" customHeight="1" x14ac:dyDescent="0.2">
      <c r="B98" s="69"/>
      <c r="D98" s="70" t="s">
        <v>111</v>
      </c>
      <c r="E98" s="71"/>
      <c r="F98" s="71"/>
      <c r="G98" s="71"/>
      <c r="H98" s="71"/>
      <c r="I98" s="71"/>
      <c r="J98" s="72">
        <f>J132</f>
        <v>0</v>
      </c>
      <c r="L98" s="69"/>
    </row>
    <row r="99" spans="1:31" s="68" customFormat="1" ht="14.85" customHeight="1" x14ac:dyDescent="0.2">
      <c r="B99" s="69"/>
      <c r="D99" s="70" t="s">
        <v>112</v>
      </c>
      <c r="E99" s="71"/>
      <c r="F99" s="71"/>
      <c r="G99" s="71"/>
      <c r="H99" s="71"/>
      <c r="I99" s="71"/>
      <c r="J99" s="72">
        <f>J133</f>
        <v>0</v>
      </c>
      <c r="L99" s="69"/>
    </row>
    <row r="100" spans="1:31" s="68" customFormat="1" ht="14.85" customHeight="1" x14ac:dyDescent="0.2">
      <c r="B100" s="69"/>
      <c r="D100" s="70" t="s">
        <v>113</v>
      </c>
      <c r="E100" s="71"/>
      <c r="F100" s="71"/>
      <c r="G100" s="71"/>
      <c r="H100" s="71"/>
      <c r="I100" s="71"/>
      <c r="J100" s="72">
        <f>J156</f>
        <v>0</v>
      </c>
      <c r="L100" s="69"/>
    </row>
    <row r="101" spans="1:31" s="68" customFormat="1" ht="14.85" customHeight="1" x14ac:dyDescent="0.2">
      <c r="B101" s="69"/>
      <c r="D101" s="70" t="s">
        <v>114</v>
      </c>
      <c r="E101" s="71"/>
      <c r="F101" s="71"/>
      <c r="G101" s="71"/>
      <c r="H101" s="71"/>
      <c r="I101" s="71"/>
      <c r="J101" s="72">
        <f>J169</f>
        <v>0</v>
      </c>
      <c r="L101" s="69"/>
    </row>
    <row r="102" spans="1:31" s="68" customFormat="1" ht="19.899999999999999" customHeight="1" x14ac:dyDescent="0.2">
      <c r="B102" s="69"/>
      <c r="D102" s="70" t="s">
        <v>115</v>
      </c>
      <c r="E102" s="71"/>
      <c r="F102" s="71"/>
      <c r="G102" s="71"/>
      <c r="H102" s="71"/>
      <c r="I102" s="71"/>
      <c r="J102" s="72">
        <f>J188</f>
        <v>0</v>
      </c>
      <c r="L102" s="69"/>
    </row>
    <row r="103" spans="1:31" s="68" customFormat="1" ht="14.85" customHeight="1" x14ac:dyDescent="0.2">
      <c r="B103" s="69"/>
      <c r="D103" s="70" t="s">
        <v>116</v>
      </c>
      <c r="E103" s="71"/>
      <c r="F103" s="71"/>
      <c r="G103" s="71"/>
      <c r="H103" s="71"/>
      <c r="I103" s="71"/>
      <c r="J103" s="72">
        <f>J210</f>
        <v>0</v>
      </c>
      <c r="L103" s="69"/>
    </row>
    <row r="104" spans="1:31" s="68" customFormat="1" ht="19.899999999999999" customHeight="1" x14ac:dyDescent="0.2">
      <c r="B104" s="69"/>
      <c r="D104" s="70" t="s">
        <v>117</v>
      </c>
      <c r="E104" s="71"/>
      <c r="F104" s="71"/>
      <c r="G104" s="71"/>
      <c r="H104" s="71"/>
      <c r="I104" s="71"/>
      <c r="J104" s="72">
        <f>J220</f>
        <v>0</v>
      </c>
      <c r="L104" s="69"/>
    </row>
    <row r="105" spans="1:31" s="68" customFormat="1" ht="14.85" customHeight="1" x14ac:dyDescent="0.2">
      <c r="B105" s="69"/>
      <c r="D105" s="70" t="s">
        <v>118</v>
      </c>
      <c r="E105" s="71"/>
      <c r="F105" s="71"/>
      <c r="G105" s="71"/>
      <c r="H105" s="71"/>
      <c r="I105" s="71"/>
      <c r="J105" s="72">
        <f>J221</f>
        <v>0</v>
      </c>
      <c r="L105" s="69"/>
    </row>
    <row r="106" spans="1:31" s="68" customFormat="1" ht="14.85" customHeight="1" x14ac:dyDescent="0.2">
      <c r="B106" s="69"/>
      <c r="D106" s="70" t="s">
        <v>119</v>
      </c>
      <c r="E106" s="71"/>
      <c r="F106" s="71"/>
      <c r="G106" s="71"/>
      <c r="H106" s="71"/>
      <c r="I106" s="71"/>
      <c r="J106" s="72">
        <f>J237</f>
        <v>0</v>
      </c>
      <c r="L106" s="69"/>
    </row>
    <row r="107" spans="1:31" s="68" customFormat="1" ht="19.899999999999999" customHeight="1" x14ac:dyDescent="0.2">
      <c r="B107" s="69"/>
      <c r="D107" s="70" t="s">
        <v>120</v>
      </c>
      <c r="E107" s="71"/>
      <c r="F107" s="71"/>
      <c r="G107" s="71"/>
      <c r="H107" s="71"/>
      <c r="I107" s="71"/>
      <c r="J107" s="72">
        <f>J259</f>
        <v>0</v>
      </c>
      <c r="L107" s="69"/>
    </row>
    <row r="108" spans="1:31" s="68" customFormat="1" ht="19.899999999999999" customHeight="1" x14ac:dyDescent="0.2">
      <c r="B108" s="69"/>
      <c r="D108" s="70" t="s">
        <v>121</v>
      </c>
      <c r="E108" s="71"/>
      <c r="F108" s="71"/>
      <c r="G108" s="71"/>
      <c r="H108" s="71"/>
      <c r="I108" s="71"/>
      <c r="J108" s="72">
        <f>J269</f>
        <v>0</v>
      </c>
      <c r="L108" s="69"/>
    </row>
    <row r="109" spans="1:31" s="68" customFormat="1" ht="19.899999999999999" customHeight="1" x14ac:dyDescent="0.2">
      <c r="B109" s="69"/>
      <c r="D109" s="70" t="s">
        <v>122</v>
      </c>
      <c r="E109" s="71"/>
      <c r="F109" s="71"/>
      <c r="G109" s="71"/>
      <c r="H109" s="71"/>
      <c r="I109" s="71"/>
      <c r="J109" s="72">
        <f>J279</f>
        <v>0</v>
      </c>
      <c r="L109" s="69"/>
    </row>
    <row r="110" spans="1:31" s="68" customFormat="1" ht="19.899999999999999" customHeight="1" x14ac:dyDescent="0.2">
      <c r="B110" s="69"/>
      <c r="D110" s="70" t="s">
        <v>123</v>
      </c>
      <c r="E110" s="71"/>
      <c r="F110" s="71"/>
      <c r="G110" s="71"/>
      <c r="H110" s="71"/>
      <c r="I110" s="71"/>
      <c r="J110" s="72">
        <f>J283</f>
        <v>0</v>
      </c>
      <c r="L110" s="69"/>
    </row>
    <row r="111" spans="1:31" s="21" customFormat="1" ht="21.75" customHeight="1" x14ac:dyDescent="0.2">
      <c r="A111" s="18"/>
      <c r="B111" s="19"/>
      <c r="C111" s="18"/>
      <c r="D111" s="18"/>
      <c r="E111" s="18"/>
      <c r="F111" s="18"/>
      <c r="G111" s="18"/>
      <c r="H111" s="18"/>
      <c r="I111" s="18"/>
      <c r="J111" s="18"/>
      <c r="K111" s="18"/>
      <c r="L111" s="20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1" customFormat="1" ht="6.95" customHeight="1" x14ac:dyDescent="0.2">
      <c r="A112" s="18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20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6" spans="1:31" s="21" customFormat="1" ht="6.95" customHeight="1" x14ac:dyDescent="0.2">
      <c r="A116" s="18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20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31" s="21" customFormat="1" ht="24.95" customHeight="1" x14ac:dyDescent="0.2">
      <c r="A117" s="18"/>
      <c r="B117" s="19"/>
      <c r="C117" s="13" t="s">
        <v>124</v>
      </c>
      <c r="D117" s="18"/>
      <c r="E117" s="18"/>
      <c r="F117" s="18"/>
      <c r="G117" s="18"/>
      <c r="H117" s="18"/>
      <c r="I117" s="18"/>
      <c r="J117" s="18"/>
      <c r="K117" s="18"/>
      <c r="L117" s="20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31" s="21" customFormat="1" ht="6.95" customHeight="1" x14ac:dyDescent="0.2">
      <c r="A118" s="18"/>
      <c r="B118" s="19"/>
      <c r="C118" s="18"/>
      <c r="D118" s="18"/>
      <c r="E118" s="18"/>
      <c r="F118" s="18"/>
      <c r="G118" s="18"/>
      <c r="H118" s="18"/>
      <c r="I118" s="18"/>
      <c r="J118" s="18"/>
      <c r="K118" s="18"/>
      <c r="L118" s="20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31" s="21" customFormat="1" ht="12" customHeight="1" x14ac:dyDescent="0.2">
      <c r="A119" s="18"/>
      <c r="B119" s="19"/>
      <c r="C119" s="15" t="s">
        <v>16</v>
      </c>
      <c r="D119" s="18"/>
      <c r="E119" s="18"/>
      <c r="F119" s="18"/>
      <c r="G119" s="18"/>
      <c r="H119" s="18"/>
      <c r="I119" s="18"/>
      <c r="J119" s="18"/>
      <c r="K119" s="18"/>
      <c r="L119" s="20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31" s="21" customFormat="1" ht="16.5" customHeight="1" x14ac:dyDescent="0.2">
      <c r="A120" s="18"/>
      <c r="B120" s="19"/>
      <c r="C120" s="18"/>
      <c r="D120" s="18"/>
      <c r="E120" s="16" t="str">
        <f>E7</f>
        <v>VD Pardubice, oprava Gallových řetězů jezu</v>
      </c>
      <c r="F120" s="17"/>
      <c r="G120" s="17"/>
      <c r="H120" s="17"/>
      <c r="I120" s="18"/>
      <c r="J120" s="18"/>
      <c r="K120" s="18"/>
      <c r="L120" s="20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31" s="21" customFormat="1" ht="12" customHeight="1" x14ac:dyDescent="0.2">
      <c r="A121" s="18"/>
      <c r="B121" s="19"/>
      <c r="C121" s="15" t="s">
        <v>103</v>
      </c>
      <c r="D121" s="18"/>
      <c r="E121" s="18"/>
      <c r="F121" s="18"/>
      <c r="G121" s="18"/>
      <c r="H121" s="18"/>
      <c r="I121" s="18"/>
      <c r="J121" s="18"/>
      <c r="K121" s="18"/>
      <c r="L121" s="20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31" s="21" customFormat="1" ht="16.5" customHeight="1" x14ac:dyDescent="0.2">
      <c r="A122" s="18"/>
      <c r="B122" s="19"/>
      <c r="C122" s="18"/>
      <c r="D122" s="18"/>
      <c r="E122" s="22" t="str">
        <f>E9</f>
        <v>02 - Oprava Gallových řetězů pole středního</v>
      </c>
      <c r="F122" s="23"/>
      <c r="G122" s="23"/>
      <c r="H122" s="23"/>
      <c r="I122" s="18"/>
      <c r="J122" s="18"/>
      <c r="K122" s="18"/>
      <c r="L122" s="20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31" s="21" customFormat="1" ht="6.95" customHeight="1" x14ac:dyDescent="0.2">
      <c r="A123" s="18"/>
      <c r="B123" s="19"/>
      <c r="C123" s="18"/>
      <c r="D123" s="18"/>
      <c r="E123" s="18"/>
      <c r="F123" s="18"/>
      <c r="G123" s="18"/>
      <c r="H123" s="18"/>
      <c r="I123" s="18"/>
      <c r="J123" s="18"/>
      <c r="K123" s="18"/>
      <c r="L123" s="20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1:31" s="21" customFormat="1" ht="12" customHeight="1" x14ac:dyDescent="0.2">
      <c r="A124" s="18"/>
      <c r="B124" s="19"/>
      <c r="C124" s="15" t="s">
        <v>20</v>
      </c>
      <c r="D124" s="18"/>
      <c r="E124" s="18"/>
      <c r="F124" s="24" t="str">
        <f>F12</f>
        <v>VD Pardubice, ř. km 967,423</v>
      </c>
      <c r="G124" s="18"/>
      <c r="H124" s="18"/>
      <c r="I124" s="15" t="s">
        <v>22</v>
      </c>
      <c r="J124" s="25" t="str">
        <f>IF(J12="","",J12)</f>
        <v>16. 9. 2022</v>
      </c>
      <c r="K124" s="18"/>
      <c r="L124" s="20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1:31" s="21" customFormat="1" ht="6.95" customHeight="1" x14ac:dyDescent="0.2">
      <c r="A125" s="18"/>
      <c r="B125" s="19"/>
      <c r="C125" s="18"/>
      <c r="D125" s="18"/>
      <c r="E125" s="18"/>
      <c r="F125" s="18"/>
      <c r="G125" s="18"/>
      <c r="H125" s="18"/>
      <c r="I125" s="18"/>
      <c r="J125" s="18"/>
      <c r="K125" s="18"/>
      <c r="L125" s="20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</row>
    <row r="126" spans="1:31" s="21" customFormat="1" ht="40.15" customHeight="1" x14ac:dyDescent="0.2">
      <c r="A126" s="18"/>
      <c r="B126" s="19"/>
      <c r="C126" s="15" t="s">
        <v>24</v>
      </c>
      <c r="D126" s="18"/>
      <c r="E126" s="18"/>
      <c r="F126" s="24" t="str">
        <f>E15</f>
        <v>Povodí Labe, státní podnik, Hradec Králové</v>
      </c>
      <c r="G126" s="18"/>
      <c r="H126" s="18"/>
      <c r="I126" s="15" t="s">
        <v>32</v>
      </c>
      <c r="J126" s="59" t="str">
        <f>E21</f>
        <v>Ing. Pavel Hačecký, Pod Krocínkou 467/6, 190 00 Pr</v>
      </c>
      <c r="K126" s="18"/>
      <c r="L126" s="20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</row>
    <row r="127" spans="1:31" s="21" customFormat="1" ht="15.2" customHeight="1" x14ac:dyDescent="0.2">
      <c r="A127" s="18"/>
      <c r="B127" s="19"/>
      <c r="C127" s="15" t="s">
        <v>30</v>
      </c>
      <c r="D127" s="18"/>
      <c r="E127" s="18"/>
      <c r="F127" s="24" t="str">
        <f>IF(E18="","",E18)</f>
        <v>Vyplň údaj</v>
      </c>
      <c r="G127" s="18"/>
      <c r="H127" s="18"/>
      <c r="I127" s="15" t="s">
        <v>37</v>
      </c>
      <c r="J127" s="59" t="str">
        <f>E24</f>
        <v xml:space="preserve"> </v>
      </c>
      <c r="K127" s="18"/>
      <c r="L127" s="20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</row>
    <row r="128" spans="1:31" s="21" customFormat="1" ht="10.35" customHeight="1" x14ac:dyDescent="0.2">
      <c r="A128" s="18"/>
      <c r="B128" s="19"/>
      <c r="C128" s="18"/>
      <c r="D128" s="18"/>
      <c r="E128" s="18"/>
      <c r="F128" s="18"/>
      <c r="G128" s="18"/>
      <c r="H128" s="18"/>
      <c r="I128" s="18"/>
      <c r="J128" s="18"/>
      <c r="K128" s="18"/>
      <c r="L128" s="20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</row>
    <row r="129" spans="1:65" s="82" customFormat="1" ht="29.25" customHeight="1" x14ac:dyDescent="0.2">
      <c r="A129" s="73"/>
      <c r="B129" s="74"/>
      <c r="C129" s="75" t="s">
        <v>125</v>
      </c>
      <c r="D129" s="76" t="s">
        <v>66</v>
      </c>
      <c r="E129" s="76" t="s">
        <v>62</v>
      </c>
      <c r="F129" s="76" t="s">
        <v>63</v>
      </c>
      <c r="G129" s="76" t="s">
        <v>126</v>
      </c>
      <c r="H129" s="76" t="s">
        <v>127</v>
      </c>
      <c r="I129" s="76" t="s">
        <v>128</v>
      </c>
      <c r="J129" s="76" t="s">
        <v>107</v>
      </c>
      <c r="K129" s="77" t="s">
        <v>129</v>
      </c>
      <c r="L129" s="78"/>
      <c r="M129" s="79" t="s">
        <v>1</v>
      </c>
      <c r="N129" s="80" t="s">
        <v>45</v>
      </c>
      <c r="O129" s="80" t="s">
        <v>130</v>
      </c>
      <c r="P129" s="80" t="s">
        <v>131</v>
      </c>
      <c r="Q129" s="80" t="s">
        <v>132</v>
      </c>
      <c r="R129" s="80" t="s">
        <v>133</v>
      </c>
      <c r="S129" s="80" t="s">
        <v>134</v>
      </c>
      <c r="T129" s="81" t="s">
        <v>135</v>
      </c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</row>
    <row r="130" spans="1:65" s="21" customFormat="1" ht="22.9" customHeight="1" x14ac:dyDescent="0.25">
      <c r="A130" s="18"/>
      <c r="B130" s="19"/>
      <c r="C130" s="83" t="s">
        <v>136</v>
      </c>
      <c r="D130" s="18"/>
      <c r="E130" s="18"/>
      <c r="F130" s="18"/>
      <c r="G130" s="18"/>
      <c r="H130" s="18"/>
      <c r="I130" s="18"/>
      <c r="J130" s="84">
        <f>BK130</f>
        <v>0</v>
      </c>
      <c r="K130" s="18"/>
      <c r="L130" s="19"/>
      <c r="M130" s="85"/>
      <c r="N130" s="86"/>
      <c r="O130" s="34"/>
      <c r="P130" s="87">
        <f>P131</f>
        <v>0</v>
      </c>
      <c r="Q130" s="34"/>
      <c r="R130" s="87">
        <f>R131</f>
        <v>0</v>
      </c>
      <c r="S130" s="34"/>
      <c r="T130" s="88">
        <f>T131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9" t="s">
        <v>80</v>
      </c>
      <c r="AU130" s="9" t="s">
        <v>109</v>
      </c>
      <c r="BK130" s="89">
        <f>BK131</f>
        <v>0</v>
      </c>
    </row>
    <row r="131" spans="1:65" s="90" customFormat="1" ht="25.9" customHeight="1" x14ac:dyDescent="0.2">
      <c r="B131" s="91"/>
      <c r="D131" s="92" t="s">
        <v>80</v>
      </c>
      <c r="E131" s="93" t="s">
        <v>86</v>
      </c>
      <c r="F131" s="93" t="s">
        <v>93</v>
      </c>
      <c r="J131" s="94">
        <f>BK131</f>
        <v>0</v>
      </c>
      <c r="L131" s="91"/>
      <c r="M131" s="95"/>
      <c r="N131" s="96"/>
      <c r="O131" s="96"/>
      <c r="P131" s="97">
        <f>P132+P188+P220+P259+P269+P279+P283</f>
        <v>0</v>
      </c>
      <c r="Q131" s="96"/>
      <c r="R131" s="97">
        <f>R132+R188+R220+R259+R269+R279+R283</f>
        <v>0</v>
      </c>
      <c r="S131" s="96"/>
      <c r="T131" s="98">
        <f>T132+T188+T220+T259+T269+T279+T283</f>
        <v>0</v>
      </c>
      <c r="AR131" s="92" t="s">
        <v>138</v>
      </c>
      <c r="AT131" s="99" t="s">
        <v>80</v>
      </c>
      <c r="AU131" s="99" t="s">
        <v>81</v>
      </c>
      <c r="AY131" s="92" t="s">
        <v>139</v>
      </c>
      <c r="BK131" s="100">
        <f>BK132+BK188+BK220+BK259+BK269+BK279+BK283</f>
        <v>0</v>
      </c>
    </row>
    <row r="132" spans="1:65" s="90" customFormat="1" ht="22.9" customHeight="1" x14ac:dyDescent="0.2">
      <c r="B132" s="91"/>
      <c r="D132" s="92" t="s">
        <v>80</v>
      </c>
      <c r="E132" s="101" t="s">
        <v>140</v>
      </c>
      <c r="F132" s="101" t="s">
        <v>141</v>
      </c>
      <c r="J132" s="102">
        <f>BK132</f>
        <v>0</v>
      </c>
      <c r="L132" s="91"/>
      <c r="M132" s="95"/>
      <c r="N132" s="96"/>
      <c r="O132" s="96"/>
      <c r="P132" s="97">
        <f>P133+P156+P169</f>
        <v>0</v>
      </c>
      <c r="Q132" s="96"/>
      <c r="R132" s="97">
        <f>R133+R156+R169</f>
        <v>0</v>
      </c>
      <c r="S132" s="96"/>
      <c r="T132" s="98">
        <f>T133+T156+T169</f>
        <v>0</v>
      </c>
      <c r="AR132" s="92" t="s">
        <v>138</v>
      </c>
      <c r="AT132" s="99" t="s">
        <v>80</v>
      </c>
      <c r="AU132" s="99" t="s">
        <v>89</v>
      </c>
      <c r="AY132" s="92" t="s">
        <v>139</v>
      </c>
      <c r="BK132" s="100">
        <f>BK133+BK156+BK169</f>
        <v>0</v>
      </c>
    </row>
    <row r="133" spans="1:65" s="90" customFormat="1" ht="20.85" customHeight="1" x14ac:dyDescent="0.2">
      <c r="B133" s="91"/>
      <c r="D133" s="92" t="s">
        <v>80</v>
      </c>
      <c r="E133" s="101" t="s">
        <v>142</v>
      </c>
      <c r="F133" s="101" t="s">
        <v>143</v>
      </c>
      <c r="J133" s="102">
        <f>BK133</f>
        <v>0</v>
      </c>
      <c r="L133" s="91"/>
      <c r="M133" s="95"/>
      <c r="N133" s="96"/>
      <c r="O133" s="96"/>
      <c r="P133" s="97">
        <f>SUM(P134:P155)</f>
        <v>0</v>
      </c>
      <c r="Q133" s="96"/>
      <c r="R133" s="97">
        <f>SUM(R134:R155)</f>
        <v>0</v>
      </c>
      <c r="S133" s="96"/>
      <c r="T133" s="98">
        <f>SUM(T134:T155)</f>
        <v>0</v>
      </c>
      <c r="AR133" s="92" t="s">
        <v>138</v>
      </c>
      <c r="AT133" s="99" t="s">
        <v>80</v>
      </c>
      <c r="AU133" s="99" t="s">
        <v>91</v>
      </c>
      <c r="AY133" s="92" t="s">
        <v>139</v>
      </c>
      <c r="BK133" s="100">
        <f>SUM(BK134:BK155)</f>
        <v>0</v>
      </c>
    </row>
    <row r="134" spans="1:65" s="21" customFormat="1" ht="33" customHeight="1" x14ac:dyDescent="0.2">
      <c r="A134" s="18"/>
      <c r="B134" s="19"/>
      <c r="C134" s="103" t="s">
        <v>89</v>
      </c>
      <c r="D134" s="103" t="s">
        <v>144</v>
      </c>
      <c r="E134" s="104" t="s">
        <v>145</v>
      </c>
      <c r="F134" s="105" t="s">
        <v>146</v>
      </c>
      <c r="G134" s="106" t="s">
        <v>147</v>
      </c>
      <c r="H134" s="107">
        <v>30</v>
      </c>
      <c r="I134" s="1"/>
      <c r="J134" s="108">
        <f>ROUND(I134*H134,2)</f>
        <v>0</v>
      </c>
      <c r="K134" s="105" t="s">
        <v>148</v>
      </c>
      <c r="L134" s="19"/>
      <c r="M134" s="109" t="s">
        <v>1</v>
      </c>
      <c r="N134" s="110" t="s">
        <v>46</v>
      </c>
      <c r="O134" s="111"/>
      <c r="P134" s="112">
        <f>O134*H134</f>
        <v>0</v>
      </c>
      <c r="Q134" s="112">
        <v>0</v>
      </c>
      <c r="R134" s="112">
        <f>Q134*H134</f>
        <v>0</v>
      </c>
      <c r="S134" s="112">
        <v>0</v>
      </c>
      <c r="T134" s="113">
        <f>S134*H134</f>
        <v>0</v>
      </c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R134" s="114" t="s">
        <v>149</v>
      </c>
      <c r="AT134" s="114" t="s">
        <v>144</v>
      </c>
      <c r="AU134" s="114" t="s">
        <v>150</v>
      </c>
      <c r="AY134" s="9" t="s">
        <v>139</v>
      </c>
      <c r="BE134" s="115">
        <f>IF(N134="základní",J134,0)</f>
        <v>0</v>
      </c>
      <c r="BF134" s="115">
        <f>IF(N134="snížená",J134,0)</f>
        <v>0</v>
      </c>
      <c r="BG134" s="115">
        <f>IF(N134="zákl. přenesená",J134,0)</f>
        <v>0</v>
      </c>
      <c r="BH134" s="115">
        <f>IF(N134="sníž. přenesená",J134,0)</f>
        <v>0</v>
      </c>
      <c r="BI134" s="115">
        <f>IF(N134="nulová",J134,0)</f>
        <v>0</v>
      </c>
      <c r="BJ134" s="9" t="s">
        <v>89</v>
      </c>
      <c r="BK134" s="115">
        <f>ROUND(I134*H134,2)</f>
        <v>0</v>
      </c>
      <c r="BL134" s="9" t="s">
        <v>149</v>
      </c>
      <c r="BM134" s="114" t="s">
        <v>151</v>
      </c>
    </row>
    <row r="135" spans="1:65" s="21" customFormat="1" ht="29.25" x14ac:dyDescent="0.2">
      <c r="A135" s="18"/>
      <c r="B135" s="19"/>
      <c r="C135" s="18"/>
      <c r="D135" s="116" t="s">
        <v>152</v>
      </c>
      <c r="E135" s="18"/>
      <c r="F135" s="117" t="s">
        <v>153</v>
      </c>
      <c r="G135" s="18"/>
      <c r="H135" s="18"/>
      <c r="I135" s="18"/>
      <c r="J135" s="18"/>
      <c r="K135" s="18"/>
      <c r="L135" s="19"/>
      <c r="M135" s="118"/>
      <c r="N135" s="119"/>
      <c r="O135" s="111"/>
      <c r="P135" s="111"/>
      <c r="Q135" s="111"/>
      <c r="R135" s="111"/>
      <c r="S135" s="111"/>
      <c r="T135" s="120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T135" s="9" t="s">
        <v>152</v>
      </c>
      <c r="AU135" s="9" t="s">
        <v>150</v>
      </c>
    </row>
    <row r="136" spans="1:65" s="21" customFormat="1" x14ac:dyDescent="0.2">
      <c r="A136" s="18"/>
      <c r="B136" s="19"/>
      <c r="C136" s="18"/>
      <c r="D136" s="121" t="s">
        <v>154</v>
      </c>
      <c r="E136" s="18"/>
      <c r="F136" s="122" t="s">
        <v>155</v>
      </c>
      <c r="G136" s="18"/>
      <c r="H136" s="18"/>
      <c r="I136" s="18"/>
      <c r="J136" s="18"/>
      <c r="K136" s="18"/>
      <c r="L136" s="19"/>
      <c r="M136" s="118"/>
      <c r="N136" s="119"/>
      <c r="O136" s="111"/>
      <c r="P136" s="111"/>
      <c r="Q136" s="111"/>
      <c r="R136" s="111"/>
      <c r="S136" s="111"/>
      <c r="T136" s="120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9" t="s">
        <v>154</v>
      </c>
      <c r="AU136" s="9" t="s">
        <v>150</v>
      </c>
    </row>
    <row r="137" spans="1:65" s="123" customFormat="1" x14ac:dyDescent="0.2">
      <c r="B137" s="124"/>
      <c r="D137" s="116" t="s">
        <v>156</v>
      </c>
      <c r="E137" s="125" t="s">
        <v>1</v>
      </c>
      <c r="F137" s="126" t="s">
        <v>157</v>
      </c>
      <c r="H137" s="125" t="s">
        <v>1</v>
      </c>
      <c r="L137" s="124"/>
      <c r="M137" s="127"/>
      <c r="N137" s="128"/>
      <c r="O137" s="128"/>
      <c r="P137" s="128"/>
      <c r="Q137" s="128"/>
      <c r="R137" s="128"/>
      <c r="S137" s="128"/>
      <c r="T137" s="129"/>
      <c r="AT137" s="125" t="s">
        <v>156</v>
      </c>
      <c r="AU137" s="125" t="s">
        <v>150</v>
      </c>
      <c r="AV137" s="123" t="s">
        <v>89</v>
      </c>
      <c r="AW137" s="123" t="s">
        <v>36</v>
      </c>
      <c r="AX137" s="123" t="s">
        <v>81</v>
      </c>
      <c r="AY137" s="125" t="s">
        <v>139</v>
      </c>
    </row>
    <row r="138" spans="1:65" s="130" customFormat="1" x14ac:dyDescent="0.2">
      <c r="B138" s="131"/>
      <c r="D138" s="116" t="s">
        <v>156</v>
      </c>
      <c r="E138" s="132" t="s">
        <v>1</v>
      </c>
      <c r="F138" s="133" t="s">
        <v>158</v>
      </c>
      <c r="H138" s="134">
        <v>30</v>
      </c>
      <c r="L138" s="131"/>
      <c r="M138" s="135"/>
      <c r="N138" s="136"/>
      <c r="O138" s="136"/>
      <c r="P138" s="136"/>
      <c r="Q138" s="136"/>
      <c r="R138" s="136"/>
      <c r="S138" s="136"/>
      <c r="T138" s="137"/>
      <c r="AT138" s="132" t="s">
        <v>156</v>
      </c>
      <c r="AU138" s="132" t="s">
        <v>150</v>
      </c>
      <c r="AV138" s="130" t="s">
        <v>91</v>
      </c>
      <c r="AW138" s="130" t="s">
        <v>36</v>
      </c>
      <c r="AX138" s="130" t="s">
        <v>89</v>
      </c>
      <c r="AY138" s="132" t="s">
        <v>139</v>
      </c>
    </row>
    <row r="139" spans="1:65" s="21" customFormat="1" ht="33" customHeight="1" x14ac:dyDescent="0.2">
      <c r="A139" s="18"/>
      <c r="B139" s="19"/>
      <c r="C139" s="103" t="s">
        <v>91</v>
      </c>
      <c r="D139" s="103" t="s">
        <v>144</v>
      </c>
      <c r="E139" s="104" t="s">
        <v>159</v>
      </c>
      <c r="F139" s="105" t="s">
        <v>160</v>
      </c>
      <c r="G139" s="106" t="s">
        <v>147</v>
      </c>
      <c r="H139" s="107">
        <v>900</v>
      </c>
      <c r="I139" s="1"/>
      <c r="J139" s="108">
        <f>ROUND(I139*H139,2)</f>
        <v>0</v>
      </c>
      <c r="K139" s="105" t="s">
        <v>148</v>
      </c>
      <c r="L139" s="19"/>
      <c r="M139" s="109" t="s">
        <v>1</v>
      </c>
      <c r="N139" s="110" t="s">
        <v>46</v>
      </c>
      <c r="O139" s="111"/>
      <c r="P139" s="112">
        <f>O139*H139</f>
        <v>0</v>
      </c>
      <c r="Q139" s="112">
        <v>0</v>
      </c>
      <c r="R139" s="112">
        <f>Q139*H139</f>
        <v>0</v>
      </c>
      <c r="S139" s="112">
        <v>0</v>
      </c>
      <c r="T139" s="113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14" t="s">
        <v>149</v>
      </c>
      <c r="AT139" s="114" t="s">
        <v>144</v>
      </c>
      <c r="AU139" s="114" t="s">
        <v>150</v>
      </c>
      <c r="AY139" s="9" t="s">
        <v>139</v>
      </c>
      <c r="BE139" s="115">
        <f>IF(N139="základní",J139,0)</f>
        <v>0</v>
      </c>
      <c r="BF139" s="115">
        <f>IF(N139="snížená",J139,0)</f>
        <v>0</v>
      </c>
      <c r="BG139" s="115">
        <f>IF(N139="zákl. přenesená",J139,0)</f>
        <v>0</v>
      </c>
      <c r="BH139" s="115">
        <f>IF(N139="sníž. přenesená",J139,0)</f>
        <v>0</v>
      </c>
      <c r="BI139" s="115">
        <f>IF(N139="nulová",J139,0)</f>
        <v>0</v>
      </c>
      <c r="BJ139" s="9" t="s">
        <v>89</v>
      </c>
      <c r="BK139" s="115">
        <f>ROUND(I139*H139,2)</f>
        <v>0</v>
      </c>
      <c r="BL139" s="9" t="s">
        <v>149</v>
      </c>
      <c r="BM139" s="114" t="s">
        <v>161</v>
      </c>
    </row>
    <row r="140" spans="1:65" s="21" customFormat="1" ht="29.25" x14ac:dyDescent="0.2">
      <c r="A140" s="18"/>
      <c r="B140" s="19"/>
      <c r="C140" s="18"/>
      <c r="D140" s="116" t="s">
        <v>152</v>
      </c>
      <c r="E140" s="18"/>
      <c r="F140" s="117" t="s">
        <v>162</v>
      </c>
      <c r="G140" s="18"/>
      <c r="H140" s="18"/>
      <c r="I140" s="18"/>
      <c r="J140" s="18"/>
      <c r="K140" s="18"/>
      <c r="L140" s="19"/>
      <c r="M140" s="118"/>
      <c r="N140" s="119"/>
      <c r="O140" s="111"/>
      <c r="P140" s="111"/>
      <c r="Q140" s="111"/>
      <c r="R140" s="111"/>
      <c r="S140" s="111"/>
      <c r="T140" s="120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T140" s="9" t="s">
        <v>152</v>
      </c>
      <c r="AU140" s="9" t="s">
        <v>150</v>
      </c>
    </row>
    <row r="141" spans="1:65" s="21" customFormat="1" x14ac:dyDescent="0.2">
      <c r="A141" s="18"/>
      <c r="B141" s="19"/>
      <c r="C141" s="18"/>
      <c r="D141" s="121" t="s">
        <v>154</v>
      </c>
      <c r="E141" s="18"/>
      <c r="F141" s="122" t="s">
        <v>163</v>
      </c>
      <c r="G141" s="18"/>
      <c r="H141" s="18"/>
      <c r="I141" s="18"/>
      <c r="J141" s="18"/>
      <c r="K141" s="18"/>
      <c r="L141" s="19"/>
      <c r="M141" s="118"/>
      <c r="N141" s="119"/>
      <c r="O141" s="111"/>
      <c r="P141" s="111"/>
      <c r="Q141" s="111"/>
      <c r="R141" s="111"/>
      <c r="S141" s="111"/>
      <c r="T141" s="120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T141" s="9" t="s">
        <v>154</v>
      </c>
      <c r="AU141" s="9" t="s">
        <v>150</v>
      </c>
    </row>
    <row r="142" spans="1:65" s="123" customFormat="1" x14ac:dyDescent="0.2">
      <c r="B142" s="124"/>
      <c r="D142" s="116" t="s">
        <v>156</v>
      </c>
      <c r="E142" s="125" t="s">
        <v>1</v>
      </c>
      <c r="F142" s="126" t="s">
        <v>157</v>
      </c>
      <c r="H142" s="125" t="s">
        <v>1</v>
      </c>
      <c r="L142" s="124"/>
      <c r="M142" s="127"/>
      <c r="N142" s="128"/>
      <c r="O142" s="128"/>
      <c r="P142" s="128"/>
      <c r="Q142" s="128"/>
      <c r="R142" s="128"/>
      <c r="S142" s="128"/>
      <c r="T142" s="129"/>
      <c r="AT142" s="125" t="s">
        <v>156</v>
      </c>
      <c r="AU142" s="125" t="s">
        <v>150</v>
      </c>
      <c r="AV142" s="123" t="s">
        <v>89</v>
      </c>
      <c r="AW142" s="123" t="s">
        <v>36</v>
      </c>
      <c r="AX142" s="123" t="s">
        <v>81</v>
      </c>
      <c r="AY142" s="125" t="s">
        <v>139</v>
      </c>
    </row>
    <row r="143" spans="1:65" s="130" customFormat="1" x14ac:dyDescent="0.2">
      <c r="B143" s="131"/>
      <c r="D143" s="116" t="s">
        <v>156</v>
      </c>
      <c r="E143" s="132" t="s">
        <v>1</v>
      </c>
      <c r="F143" s="133" t="s">
        <v>164</v>
      </c>
      <c r="H143" s="134">
        <v>900</v>
      </c>
      <c r="L143" s="131"/>
      <c r="M143" s="135"/>
      <c r="N143" s="136"/>
      <c r="O143" s="136"/>
      <c r="P143" s="136"/>
      <c r="Q143" s="136"/>
      <c r="R143" s="136"/>
      <c r="S143" s="136"/>
      <c r="T143" s="137"/>
      <c r="AT143" s="132" t="s">
        <v>156</v>
      </c>
      <c r="AU143" s="132" t="s">
        <v>150</v>
      </c>
      <c r="AV143" s="130" t="s">
        <v>91</v>
      </c>
      <c r="AW143" s="130" t="s">
        <v>36</v>
      </c>
      <c r="AX143" s="130" t="s">
        <v>81</v>
      </c>
      <c r="AY143" s="132" t="s">
        <v>139</v>
      </c>
    </row>
    <row r="144" spans="1:65" s="138" customFormat="1" x14ac:dyDescent="0.2">
      <c r="B144" s="139"/>
      <c r="D144" s="116" t="s">
        <v>156</v>
      </c>
      <c r="E144" s="140" t="s">
        <v>1</v>
      </c>
      <c r="F144" s="141" t="s">
        <v>165</v>
      </c>
      <c r="H144" s="142">
        <v>900</v>
      </c>
      <c r="L144" s="139"/>
      <c r="M144" s="143"/>
      <c r="N144" s="144"/>
      <c r="O144" s="144"/>
      <c r="P144" s="144"/>
      <c r="Q144" s="144"/>
      <c r="R144" s="144"/>
      <c r="S144" s="144"/>
      <c r="T144" s="145"/>
      <c r="AT144" s="140" t="s">
        <v>156</v>
      </c>
      <c r="AU144" s="140" t="s">
        <v>150</v>
      </c>
      <c r="AV144" s="138" t="s">
        <v>149</v>
      </c>
      <c r="AW144" s="138" t="s">
        <v>36</v>
      </c>
      <c r="AX144" s="138" t="s">
        <v>89</v>
      </c>
      <c r="AY144" s="140" t="s">
        <v>139</v>
      </c>
    </row>
    <row r="145" spans="1:65" s="21" customFormat="1" ht="33" customHeight="1" x14ac:dyDescent="0.2">
      <c r="A145" s="18"/>
      <c r="B145" s="19"/>
      <c r="C145" s="103" t="s">
        <v>150</v>
      </c>
      <c r="D145" s="103" t="s">
        <v>144</v>
      </c>
      <c r="E145" s="104" t="s">
        <v>166</v>
      </c>
      <c r="F145" s="105" t="s">
        <v>167</v>
      </c>
      <c r="G145" s="106" t="s">
        <v>147</v>
      </c>
      <c r="H145" s="107">
        <v>30</v>
      </c>
      <c r="I145" s="1"/>
      <c r="J145" s="108">
        <f>ROUND(I145*H145,2)</f>
        <v>0</v>
      </c>
      <c r="K145" s="105" t="s">
        <v>148</v>
      </c>
      <c r="L145" s="19"/>
      <c r="M145" s="109" t="s">
        <v>1</v>
      </c>
      <c r="N145" s="110" t="s">
        <v>46</v>
      </c>
      <c r="O145" s="111"/>
      <c r="P145" s="112">
        <f>O145*H145</f>
        <v>0</v>
      </c>
      <c r="Q145" s="112">
        <v>0</v>
      </c>
      <c r="R145" s="112">
        <f>Q145*H145</f>
        <v>0</v>
      </c>
      <c r="S145" s="112">
        <v>0</v>
      </c>
      <c r="T145" s="113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114" t="s">
        <v>149</v>
      </c>
      <c r="AT145" s="114" t="s">
        <v>144</v>
      </c>
      <c r="AU145" s="114" t="s">
        <v>150</v>
      </c>
      <c r="AY145" s="9" t="s">
        <v>139</v>
      </c>
      <c r="BE145" s="115">
        <f>IF(N145="základní",J145,0)</f>
        <v>0</v>
      </c>
      <c r="BF145" s="115">
        <f>IF(N145="snížená",J145,0)</f>
        <v>0</v>
      </c>
      <c r="BG145" s="115">
        <f>IF(N145="zákl. přenesená",J145,0)</f>
        <v>0</v>
      </c>
      <c r="BH145" s="115">
        <f>IF(N145="sníž. přenesená",J145,0)</f>
        <v>0</v>
      </c>
      <c r="BI145" s="115">
        <f>IF(N145="nulová",J145,0)</f>
        <v>0</v>
      </c>
      <c r="BJ145" s="9" t="s">
        <v>89</v>
      </c>
      <c r="BK145" s="115">
        <f>ROUND(I145*H145,2)</f>
        <v>0</v>
      </c>
      <c r="BL145" s="9" t="s">
        <v>149</v>
      </c>
      <c r="BM145" s="114" t="s">
        <v>168</v>
      </c>
    </row>
    <row r="146" spans="1:65" s="21" customFormat="1" ht="29.25" x14ac:dyDescent="0.2">
      <c r="A146" s="18"/>
      <c r="B146" s="19"/>
      <c r="C146" s="18"/>
      <c r="D146" s="116" t="s">
        <v>152</v>
      </c>
      <c r="E146" s="18"/>
      <c r="F146" s="117" t="s">
        <v>169</v>
      </c>
      <c r="G146" s="18"/>
      <c r="H146" s="18"/>
      <c r="I146" s="18"/>
      <c r="J146" s="18"/>
      <c r="K146" s="18"/>
      <c r="L146" s="19"/>
      <c r="M146" s="118"/>
      <c r="N146" s="119"/>
      <c r="O146" s="111"/>
      <c r="P146" s="111"/>
      <c r="Q146" s="111"/>
      <c r="R146" s="111"/>
      <c r="S146" s="111"/>
      <c r="T146" s="120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9" t="s">
        <v>152</v>
      </c>
      <c r="AU146" s="9" t="s">
        <v>150</v>
      </c>
    </row>
    <row r="147" spans="1:65" s="21" customFormat="1" x14ac:dyDescent="0.2">
      <c r="A147" s="18"/>
      <c r="B147" s="19"/>
      <c r="C147" s="18"/>
      <c r="D147" s="121" t="s">
        <v>154</v>
      </c>
      <c r="E147" s="18"/>
      <c r="F147" s="122" t="s">
        <v>170</v>
      </c>
      <c r="G147" s="18"/>
      <c r="H147" s="18"/>
      <c r="I147" s="18"/>
      <c r="J147" s="18"/>
      <c r="K147" s="18"/>
      <c r="L147" s="19"/>
      <c r="M147" s="118"/>
      <c r="N147" s="119"/>
      <c r="O147" s="111"/>
      <c r="P147" s="111"/>
      <c r="Q147" s="111"/>
      <c r="R147" s="111"/>
      <c r="S147" s="111"/>
      <c r="T147" s="120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T147" s="9" t="s">
        <v>154</v>
      </c>
      <c r="AU147" s="9" t="s">
        <v>150</v>
      </c>
    </row>
    <row r="148" spans="1:65" s="123" customFormat="1" x14ac:dyDescent="0.2">
      <c r="B148" s="124"/>
      <c r="D148" s="116" t="s">
        <v>156</v>
      </c>
      <c r="E148" s="125" t="s">
        <v>1</v>
      </c>
      <c r="F148" s="126" t="s">
        <v>157</v>
      </c>
      <c r="H148" s="125" t="s">
        <v>1</v>
      </c>
      <c r="L148" s="124"/>
      <c r="M148" s="127"/>
      <c r="N148" s="128"/>
      <c r="O148" s="128"/>
      <c r="P148" s="128"/>
      <c r="Q148" s="128"/>
      <c r="R148" s="128"/>
      <c r="S148" s="128"/>
      <c r="T148" s="129"/>
      <c r="AT148" s="125" t="s">
        <v>156</v>
      </c>
      <c r="AU148" s="125" t="s">
        <v>150</v>
      </c>
      <c r="AV148" s="123" t="s">
        <v>89</v>
      </c>
      <c r="AW148" s="123" t="s">
        <v>36</v>
      </c>
      <c r="AX148" s="123" t="s">
        <v>81</v>
      </c>
      <c r="AY148" s="125" t="s">
        <v>139</v>
      </c>
    </row>
    <row r="149" spans="1:65" s="130" customFormat="1" x14ac:dyDescent="0.2">
      <c r="B149" s="131"/>
      <c r="D149" s="116" t="s">
        <v>156</v>
      </c>
      <c r="E149" s="132" t="s">
        <v>1</v>
      </c>
      <c r="F149" s="133" t="s">
        <v>158</v>
      </c>
      <c r="H149" s="134">
        <v>30</v>
      </c>
      <c r="L149" s="131"/>
      <c r="M149" s="135"/>
      <c r="N149" s="136"/>
      <c r="O149" s="136"/>
      <c r="P149" s="136"/>
      <c r="Q149" s="136"/>
      <c r="R149" s="136"/>
      <c r="S149" s="136"/>
      <c r="T149" s="137"/>
      <c r="AT149" s="132" t="s">
        <v>156</v>
      </c>
      <c r="AU149" s="132" t="s">
        <v>150</v>
      </c>
      <c r="AV149" s="130" t="s">
        <v>91</v>
      </c>
      <c r="AW149" s="130" t="s">
        <v>36</v>
      </c>
      <c r="AX149" s="130" t="s">
        <v>89</v>
      </c>
      <c r="AY149" s="132" t="s">
        <v>139</v>
      </c>
    </row>
    <row r="150" spans="1:65" s="21" customFormat="1" ht="24.2" customHeight="1" x14ac:dyDescent="0.2">
      <c r="A150" s="18"/>
      <c r="B150" s="19"/>
      <c r="C150" s="103" t="s">
        <v>149</v>
      </c>
      <c r="D150" s="103" t="s">
        <v>144</v>
      </c>
      <c r="E150" s="104" t="s">
        <v>171</v>
      </c>
      <c r="F150" s="105" t="s">
        <v>172</v>
      </c>
      <c r="G150" s="106" t="s">
        <v>147</v>
      </c>
      <c r="H150" s="107">
        <v>40</v>
      </c>
      <c r="I150" s="1"/>
      <c r="J150" s="108">
        <f>ROUND(I150*H150,2)</f>
        <v>0</v>
      </c>
      <c r="K150" s="105" t="s">
        <v>148</v>
      </c>
      <c r="L150" s="19"/>
      <c r="M150" s="109" t="s">
        <v>1</v>
      </c>
      <c r="N150" s="110" t="s">
        <v>46</v>
      </c>
      <c r="O150" s="111"/>
      <c r="P150" s="112">
        <f>O150*H150</f>
        <v>0</v>
      </c>
      <c r="Q150" s="112">
        <v>0</v>
      </c>
      <c r="R150" s="112">
        <f>Q150*H150</f>
        <v>0</v>
      </c>
      <c r="S150" s="112">
        <v>0</v>
      </c>
      <c r="T150" s="113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14" t="s">
        <v>149</v>
      </c>
      <c r="AT150" s="114" t="s">
        <v>144</v>
      </c>
      <c r="AU150" s="114" t="s">
        <v>150</v>
      </c>
      <c r="AY150" s="9" t="s">
        <v>139</v>
      </c>
      <c r="BE150" s="115">
        <f>IF(N150="základní",J150,0)</f>
        <v>0</v>
      </c>
      <c r="BF150" s="115">
        <f>IF(N150="snížená",J150,0)</f>
        <v>0</v>
      </c>
      <c r="BG150" s="115">
        <f>IF(N150="zákl. přenesená",J150,0)</f>
        <v>0</v>
      </c>
      <c r="BH150" s="115">
        <f>IF(N150="sníž. přenesená",J150,0)</f>
        <v>0</v>
      </c>
      <c r="BI150" s="115">
        <f>IF(N150="nulová",J150,0)</f>
        <v>0</v>
      </c>
      <c r="BJ150" s="9" t="s">
        <v>89</v>
      </c>
      <c r="BK150" s="115">
        <f>ROUND(I150*H150,2)</f>
        <v>0</v>
      </c>
      <c r="BL150" s="9" t="s">
        <v>149</v>
      </c>
      <c r="BM150" s="114" t="s">
        <v>173</v>
      </c>
    </row>
    <row r="151" spans="1:65" s="21" customFormat="1" ht="19.5" x14ac:dyDescent="0.2">
      <c r="A151" s="18"/>
      <c r="B151" s="19"/>
      <c r="C151" s="18"/>
      <c r="D151" s="116" t="s">
        <v>152</v>
      </c>
      <c r="E151" s="18"/>
      <c r="F151" s="117" t="s">
        <v>174</v>
      </c>
      <c r="G151" s="18"/>
      <c r="H151" s="18"/>
      <c r="I151" s="18"/>
      <c r="J151" s="18"/>
      <c r="K151" s="18"/>
      <c r="L151" s="19"/>
      <c r="M151" s="118"/>
      <c r="N151" s="119"/>
      <c r="O151" s="111"/>
      <c r="P151" s="111"/>
      <c r="Q151" s="111"/>
      <c r="R151" s="111"/>
      <c r="S151" s="111"/>
      <c r="T151" s="120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9" t="s">
        <v>152</v>
      </c>
      <c r="AU151" s="9" t="s">
        <v>150</v>
      </c>
    </row>
    <row r="152" spans="1:65" s="21" customFormat="1" x14ac:dyDescent="0.2">
      <c r="A152" s="18"/>
      <c r="B152" s="19"/>
      <c r="C152" s="18"/>
      <c r="D152" s="121" t="s">
        <v>154</v>
      </c>
      <c r="E152" s="18"/>
      <c r="F152" s="122" t="s">
        <v>175</v>
      </c>
      <c r="G152" s="18"/>
      <c r="H152" s="18"/>
      <c r="I152" s="18"/>
      <c r="J152" s="18"/>
      <c r="K152" s="18"/>
      <c r="L152" s="19"/>
      <c r="M152" s="118"/>
      <c r="N152" s="119"/>
      <c r="O152" s="111"/>
      <c r="P152" s="111"/>
      <c r="Q152" s="111"/>
      <c r="R152" s="111"/>
      <c r="S152" s="111"/>
      <c r="T152" s="120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9" t="s">
        <v>154</v>
      </c>
      <c r="AU152" s="9" t="s">
        <v>150</v>
      </c>
    </row>
    <row r="153" spans="1:65" s="123" customFormat="1" ht="22.5" x14ac:dyDescent="0.2">
      <c r="B153" s="124"/>
      <c r="D153" s="116" t="s">
        <v>156</v>
      </c>
      <c r="E153" s="125" t="s">
        <v>1</v>
      </c>
      <c r="F153" s="126" t="s">
        <v>176</v>
      </c>
      <c r="H153" s="125" t="s">
        <v>1</v>
      </c>
      <c r="L153" s="124"/>
      <c r="M153" s="127"/>
      <c r="N153" s="128"/>
      <c r="O153" s="128"/>
      <c r="P153" s="128"/>
      <c r="Q153" s="128"/>
      <c r="R153" s="128"/>
      <c r="S153" s="128"/>
      <c r="T153" s="129"/>
      <c r="AT153" s="125" t="s">
        <v>156</v>
      </c>
      <c r="AU153" s="125" t="s">
        <v>150</v>
      </c>
      <c r="AV153" s="123" t="s">
        <v>89</v>
      </c>
      <c r="AW153" s="123" t="s">
        <v>36</v>
      </c>
      <c r="AX153" s="123" t="s">
        <v>81</v>
      </c>
      <c r="AY153" s="125" t="s">
        <v>139</v>
      </c>
    </row>
    <row r="154" spans="1:65" s="130" customFormat="1" x14ac:dyDescent="0.2">
      <c r="B154" s="131"/>
      <c r="D154" s="116" t="s">
        <v>156</v>
      </c>
      <c r="E154" s="132" t="s">
        <v>1</v>
      </c>
      <c r="F154" s="133" t="s">
        <v>177</v>
      </c>
      <c r="H154" s="134">
        <v>40</v>
      </c>
      <c r="L154" s="131"/>
      <c r="M154" s="135"/>
      <c r="N154" s="136"/>
      <c r="O154" s="136"/>
      <c r="P154" s="136"/>
      <c r="Q154" s="136"/>
      <c r="R154" s="136"/>
      <c r="S154" s="136"/>
      <c r="T154" s="137"/>
      <c r="AT154" s="132" t="s">
        <v>156</v>
      </c>
      <c r="AU154" s="132" t="s">
        <v>150</v>
      </c>
      <c r="AV154" s="130" t="s">
        <v>91</v>
      </c>
      <c r="AW154" s="130" t="s">
        <v>36</v>
      </c>
      <c r="AX154" s="130" t="s">
        <v>81</v>
      </c>
      <c r="AY154" s="132" t="s">
        <v>139</v>
      </c>
    </row>
    <row r="155" spans="1:65" s="138" customFormat="1" x14ac:dyDescent="0.2">
      <c r="B155" s="139"/>
      <c r="D155" s="116" t="s">
        <v>156</v>
      </c>
      <c r="E155" s="140" t="s">
        <v>1</v>
      </c>
      <c r="F155" s="141" t="s">
        <v>165</v>
      </c>
      <c r="H155" s="142">
        <v>40</v>
      </c>
      <c r="L155" s="139"/>
      <c r="M155" s="143"/>
      <c r="N155" s="144"/>
      <c r="O155" s="144"/>
      <c r="P155" s="144"/>
      <c r="Q155" s="144"/>
      <c r="R155" s="144"/>
      <c r="S155" s="144"/>
      <c r="T155" s="145"/>
      <c r="AT155" s="140" t="s">
        <v>156</v>
      </c>
      <c r="AU155" s="140" t="s">
        <v>150</v>
      </c>
      <c r="AV155" s="138" t="s">
        <v>149</v>
      </c>
      <c r="AW155" s="138" t="s">
        <v>36</v>
      </c>
      <c r="AX155" s="138" t="s">
        <v>89</v>
      </c>
      <c r="AY155" s="140" t="s">
        <v>139</v>
      </c>
    </row>
    <row r="156" spans="1:65" s="90" customFormat="1" ht="20.85" customHeight="1" x14ac:dyDescent="0.2">
      <c r="B156" s="91"/>
      <c r="D156" s="92" t="s">
        <v>80</v>
      </c>
      <c r="E156" s="101" t="s">
        <v>178</v>
      </c>
      <c r="F156" s="101" t="s">
        <v>179</v>
      </c>
      <c r="J156" s="102">
        <f>BK156</f>
        <v>0</v>
      </c>
      <c r="L156" s="91"/>
      <c r="M156" s="95"/>
      <c r="N156" s="96"/>
      <c r="O156" s="96"/>
      <c r="P156" s="97">
        <f>SUM(P157:P168)</f>
        <v>0</v>
      </c>
      <c r="Q156" s="96"/>
      <c r="R156" s="97">
        <f>SUM(R157:R168)</f>
        <v>0</v>
      </c>
      <c r="S156" s="96"/>
      <c r="T156" s="98">
        <f>SUM(T157:T168)</f>
        <v>0</v>
      </c>
      <c r="AR156" s="92" t="s">
        <v>138</v>
      </c>
      <c r="AT156" s="99" t="s">
        <v>80</v>
      </c>
      <c r="AU156" s="99" t="s">
        <v>91</v>
      </c>
      <c r="AY156" s="92" t="s">
        <v>139</v>
      </c>
      <c r="BK156" s="100">
        <f>SUM(BK157:BK168)</f>
        <v>0</v>
      </c>
    </row>
    <row r="157" spans="1:65" s="21" customFormat="1" ht="16.5" customHeight="1" x14ac:dyDescent="0.2">
      <c r="A157" s="18"/>
      <c r="B157" s="19"/>
      <c r="C157" s="103" t="s">
        <v>138</v>
      </c>
      <c r="D157" s="103" t="s">
        <v>144</v>
      </c>
      <c r="E157" s="104" t="s">
        <v>180</v>
      </c>
      <c r="F157" s="105" t="s">
        <v>181</v>
      </c>
      <c r="G157" s="106" t="s">
        <v>182</v>
      </c>
      <c r="H157" s="107">
        <v>2</v>
      </c>
      <c r="I157" s="1"/>
      <c r="J157" s="108">
        <f>ROUND(I157*H157,2)</f>
        <v>0</v>
      </c>
      <c r="K157" s="105" t="s">
        <v>1</v>
      </c>
      <c r="L157" s="19"/>
      <c r="M157" s="109" t="s">
        <v>1</v>
      </c>
      <c r="N157" s="110" t="s">
        <v>46</v>
      </c>
      <c r="O157" s="111"/>
      <c r="P157" s="112">
        <f>O157*H157</f>
        <v>0</v>
      </c>
      <c r="Q157" s="112">
        <v>0</v>
      </c>
      <c r="R157" s="112">
        <f>Q157*H157</f>
        <v>0</v>
      </c>
      <c r="S157" s="112">
        <v>0</v>
      </c>
      <c r="T157" s="113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14" t="s">
        <v>149</v>
      </c>
      <c r="AT157" s="114" t="s">
        <v>144</v>
      </c>
      <c r="AU157" s="114" t="s">
        <v>150</v>
      </c>
      <c r="AY157" s="9" t="s">
        <v>139</v>
      </c>
      <c r="BE157" s="115">
        <f>IF(N157="základní",J157,0)</f>
        <v>0</v>
      </c>
      <c r="BF157" s="115">
        <f>IF(N157="snížená",J157,0)</f>
        <v>0</v>
      </c>
      <c r="BG157" s="115">
        <f>IF(N157="zákl. přenesená",J157,0)</f>
        <v>0</v>
      </c>
      <c r="BH157" s="115">
        <f>IF(N157="sníž. přenesená",J157,0)</f>
        <v>0</v>
      </c>
      <c r="BI157" s="115">
        <f>IF(N157="nulová",J157,0)</f>
        <v>0</v>
      </c>
      <c r="BJ157" s="9" t="s">
        <v>89</v>
      </c>
      <c r="BK157" s="115">
        <f>ROUND(I157*H157,2)</f>
        <v>0</v>
      </c>
      <c r="BL157" s="9" t="s">
        <v>149</v>
      </c>
      <c r="BM157" s="114" t="s">
        <v>183</v>
      </c>
    </row>
    <row r="158" spans="1:65" s="21" customFormat="1" ht="29.25" x14ac:dyDescent="0.2">
      <c r="A158" s="18"/>
      <c r="B158" s="19"/>
      <c r="C158" s="18"/>
      <c r="D158" s="116" t="s">
        <v>184</v>
      </c>
      <c r="E158" s="18"/>
      <c r="F158" s="146" t="s">
        <v>185</v>
      </c>
      <c r="G158" s="18"/>
      <c r="H158" s="18"/>
      <c r="I158" s="18"/>
      <c r="J158" s="18"/>
      <c r="K158" s="18"/>
      <c r="L158" s="19"/>
      <c r="M158" s="118"/>
      <c r="N158" s="119"/>
      <c r="O158" s="111"/>
      <c r="P158" s="111"/>
      <c r="Q158" s="111"/>
      <c r="R158" s="111"/>
      <c r="S158" s="111"/>
      <c r="T158" s="120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9" t="s">
        <v>184</v>
      </c>
      <c r="AU158" s="9" t="s">
        <v>150</v>
      </c>
    </row>
    <row r="159" spans="1:65" s="130" customFormat="1" x14ac:dyDescent="0.2">
      <c r="B159" s="131"/>
      <c r="D159" s="116" t="s">
        <v>156</v>
      </c>
      <c r="E159" s="132" t="s">
        <v>1</v>
      </c>
      <c r="F159" s="133" t="s">
        <v>186</v>
      </c>
      <c r="H159" s="134">
        <v>2</v>
      </c>
      <c r="L159" s="131"/>
      <c r="M159" s="135"/>
      <c r="N159" s="136"/>
      <c r="O159" s="136"/>
      <c r="P159" s="136"/>
      <c r="Q159" s="136"/>
      <c r="R159" s="136"/>
      <c r="S159" s="136"/>
      <c r="T159" s="137"/>
      <c r="AT159" s="132" t="s">
        <v>156</v>
      </c>
      <c r="AU159" s="132" t="s">
        <v>150</v>
      </c>
      <c r="AV159" s="130" t="s">
        <v>91</v>
      </c>
      <c r="AW159" s="130" t="s">
        <v>36</v>
      </c>
      <c r="AX159" s="130" t="s">
        <v>89</v>
      </c>
      <c r="AY159" s="132" t="s">
        <v>139</v>
      </c>
    </row>
    <row r="160" spans="1:65" s="21" customFormat="1" ht="16.5" customHeight="1" x14ac:dyDescent="0.2">
      <c r="A160" s="18"/>
      <c r="B160" s="19"/>
      <c r="C160" s="103" t="s">
        <v>187</v>
      </c>
      <c r="D160" s="103" t="s">
        <v>144</v>
      </c>
      <c r="E160" s="104" t="s">
        <v>188</v>
      </c>
      <c r="F160" s="105" t="s">
        <v>189</v>
      </c>
      <c r="G160" s="106" t="s">
        <v>182</v>
      </c>
      <c r="H160" s="107">
        <v>1</v>
      </c>
      <c r="I160" s="1"/>
      <c r="J160" s="108">
        <f>ROUND(I160*H160,2)</f>
        <v>0</v>
      </c>
      <c r="K160" s="105" t="s">
        <v>1</v>
      </c>
      <c r="L160" s="19"/>
      <c r="M160" s="109" t="s">
        <v>1</v>
      </c>
      <c r="N160" s="110" t="s">
        <v>46</v>
      </c>
      <c r="O160" s="111"/>
      <c r="P160" s="112">
        <f>O160*H160</f>
        <v>0</v>
      </c>
      <c r="Q160" s="112">
        <v>0</v>
      </c>
      <c r="R160" s="112">
        <f>Q160*H160</f>
        <v>0</v>
      </c>
      <c r="S160" s="112">
        <v>0</v>
      </c>
      <c r="T160" s="113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114" t="s">
        <v>149</v>
      </c>
      <c r="AT160" s="114" t="s">
        <v>144</v>
      </c>
      <c r="AU160" s="114" t="s">
        <v>150</v>
      </c>
      <c r="AY160" s="9" t="s">
        <v>139</v>
      </c>
      <c r="BE160" s="115">
        <f>IF(N160="základní",J160,0)</f>
        <v>0</v>
      </c>
      <c r="BF160" s="115">
        <f>IF(N160="snížená",J160,0)</f>
        <v>0</v>
      </c>
      <c r="BG160" s="115">
        <f>IF(N160="zákl. přenesená",J160,0)</f>
        <v>0</v>
      </c>
      <c r="BH160" s="115">
        <f>IF(N160="sníž. přenesená",J160,0)</f>
        <v>0</v>
      </c>
      <c r="BI160" s="115">
        <f>IF(N160="nulová",J160,0)</f>
        <v>0</v>
      </c>
      <c r="BJ160" s="9" t="s">
        <v>89</v>
      </c>
      <c r="BK160" s="115">
        <f>ROUND(I160*H160,2)</f>
        <v>0</v>
      </c>
      <c r="BL160" s="9" t="s">
        <v>149</v>
      </c>
      <c r="BM160" s="114" t="s">
        <v>190</v>
      </c>
    </row>
    <row r="161" spans="1:65" s="21" customFormat="1" ht="29.25" x14ac:dyDescent="0.2">
      <c r="A161" s="18"/>
      <c r="B161" s="19"/>
      <c r="C161" s="18"/>
      <c r="D161" s="116" t="s">
        <v>184</v>
      </c>
      <c r="E161" s="18"/>
      <c r="F161" s="146" t="s">
        <v>191</v>
      </c>
      <c r="G161" s="18"/>
      <c r="H161" s="18"/>
      <c r="I161" s="18"/>
      <c r="J161" s="18"/>
      <c r="K161" s="18"/>
      <c r="L161" s="19"/>
      <c r="M161" s="118"/>
      <c r="N161" s="119"/>
      <c r="O161" s="111"/>
      <c r="P161" s="111"/>
      <c r="Q161" s="111"/>
      <c r="R161" s="111"/>
      <c r="S161" s="111"/>
      <c r="T161" s="120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9" t="s">
        <v>184</v>
      </c>
      <c r="AU161" s="9" t="s">
        <v>150</v>
      </c>
    </row>
    <row r="162" spans="1:65" s="130" customFormat="1" x14ac:dyDescent="0.2">
      <c r="B162" s="131"/>
      <c r="D162" s="116" t="s">
        <v>156</v>
      </c>
      <c r="E162" s="132" t="s">
        <v>1</v>
      </c>
      <c r="F162" s="133" t="s">
        <v>192</v>
      </c>
      <c r="H162" s="134">
        <v>1</v>
      </c>
      <c r="L162" s="131"/>
      <c r="M162" s="135"/>
      <c r="N162" s="136"/>
      <c r="O162" s="136"/>
      <c r="P162" s="136"/>
      <c r="Q162" s="136"/>
      <c r="R162" s="136"/>
      <c r="S162" s="136"/>
      <c r="T162" s="137"/>
      <c r="AT162" s="132" t="s">
        <v>156</v>
      </c>
      <c r="AU162" s="132" t="s">
        <v>150</v>
      </c>
      <c r="AV162" s="130" t="s">
        <v>91</v>
      </c>
      <c r="AW162" s="130" t="s">
        <v>36</v>
      </c>
      <c r="AX162" s="130" t="s">
        <v>89</v>
      </c>
      <c r="AY162" s="132" t="s">
        <v>139</v>
      </c>
    </row>
    <row r="163" spans="1:65" s="21" customFormat="1" ht="16.5" customHeight="1" x14ac:dyDescent="0.2">
      <c r="A163" s="18"/>
      <c r="B163" s="19"/>
      <c r="C163" s="103" t="s">
        <v>193</v>
      </c>
      <c r="D163" s="103" t="s">
        <v>144</v>
      </c>
      <c r="E163" s="104" t="s">
        <v>194</v>
      </c>
      <c r="F163" s="105" t="s">
        <v>195</v>
      </c>
      <c r="G163" s="106" t="s">
        <v>182</v>
      </c>
      <c r="H163" s="107">
        <v>2</v>
      </c>
      <c r="I163" s="1"/>
      <c r="J163" s="108">
        <f>ROUND(I163*H163,2)</f>
        <v>0</v>
      </c>
      <c r="K163" s="105" t="s">
        <v>1</v>
      </c>
      <c r="L163" s="19"/>
      <c r="M163" s="109" t="s">
        <v>1</v>
      </c>
      <c r="N163" s="110" t="s">
        <v>46</v>
      </c>
      <c r="O163" s="111"/>
      <c r="P163" s="112">
        <f>O163*H163</f>
        <v>0</v>
      </c>
      <c r="Q163" s="112">
        <v>0</v>
      </c>
      <c r="R163" s="112">
        <f>Q163*H163</f>
        <v>0</v>
      </c>
      <c r="S163" s="112">
        <v>0</v>
      </c>
      <c r="T163" s="113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14" t="s">
        <v>149</v>
      </c>
      <c r="AT163" s="114" t="s">
        <v>144</v>
      </c>
      <c r="AU163" s="114" t="s">
        <v>150</v>
      </c>
      <c r="AY163" s="9" t="s">
        <v>139</v>
      </c>
      <c r="BE163" s="115">
        <f>IF(N163="základní",J163,0)</f>
        <v>0</v>
      </c>
      <c r="BF163" s="115">
        <f>IF(N163="snížená",J163,0)</f>
        <v>0</v>
      </c>
      <c r="BG163" s="115">
        <f>IF(N163="zákl. přenesená",J163,0)</f>
        <v>0</v>
      </c>
      <c r="BH163" s="115">
        <f>IF(N163="sníž. přenesená",J163,0)</f>
        <v>0</v>
      </c>
      <c r="BI163" s="115">
        <f>IF(N163="nulová",J163,0)</f>
        <v>0</v>
      </c>
      <c r="BJ163" s="9" t="s">
        <v>89</v>
      </c>
      <c r="BK163" s="115">
        <f>ROUND(I163*H163,2)</f>
        <v>0</v>
      </c>
      <c r="BL163" s="9" t="s">
        <v>149</v>
      </c>
      <c r="BM163" s="114" t="s">
        <v>196</v>
      </c>
    </row>
    <row r="164" spans="1:65" s="21" customFormat="1" ht="29.25" x14ac:dyDescent="0.2">
      <c r="A164" s="18"/>
      <c r="B164" s="19"/>
      <c r="C164" s="18"/>
      <c r="D164" s="116" t="s">
        <v>184</v>
      </c>
      <c r="E164" s="18"/>
      <c r="F164" s="146" t="s">
        <v>197</v>
      </c>
      <c r="G164" s="18"/>
      <c r="H164" s="18"/>
      <c r="I164" s="18"/>
      <c r="J164" s="18"/>
      <c r="K164" s="18"/>
      <c r="L164" s="19"/>
      <c r="M164" s="118"/>
      <c r="N164" s="119"/>
      <c r="O164" s="111"/>
      <c r="P164" s="111"/>
      <c r="Q164" s="111"/>
      <c r="R164" s="111"/>
      <c r="S164" s="111"/>
      <c r="T164" s="120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9" t="s">
        <v>184</v>
      </c>
      <c r="AU164" s="9" t="s">
        <v>150</v>
      </c>
    </row>
    <row r="165" spans="1:65" s="130" customFormat="1" x14ac:dyDescent="0.2">
      <c r="B165" s="131"/>
      <c r="D165" s="116" t="s">
        <v>156</v>
      </c>
      <c r="E165" s="132" t="s">
        <v>1</v>
      </c>
      <c r="F165" s="133" t="s">
        <v>186</v>
      </c>
      <c r="H165" s="134">
        <v>2</v>
      </c>
      <c r="L165" s="131"/>
      <c r="M165" s="135"/>
      <c r="N165" s="136"/>
      <c r="O165" s="136"/>
      <c r="P165" s="136"/>
      <c r="Q165" s="136"/>
      <c r="R165" s="136"/>
      <c r="S165" s="136"/>
      <c r="T165" s="137"/>
      <c r="AT165" s="132" t="s">
        <v>156</v>
      </c>
      <c r="AU165" s="132" t="s">
        <v>150</v>
      </c>
      <c r="AV165" s="130" t="s">
        <v>91</v>
      </c>
      <c r="AW165" s="130" t="s">
        <v>36</v>
      </c>
      <c r="AX165" s="130" t="s">
        <v>89</v>
      </c>
      <c r="AY165" s="132" t="s">
        <v>139</v>
      </c>
    </row>
    <row r="166" spans="1:65" s="21" customFormat="1" ht="16.5" customHeight="1" x14ac:dyDescent="0.2">
      <c r="A166" s="18"/>
      <c r="B166" s="19"/>
      <c r="C166" s="103" t="s">
        <v>198</v>
      </c>
      <c r="D166" s="103" t="s">
        <v>144</v>
      </c>
      <c r="E166" s="104" t="s">
        <v>199</v>
      </c>
      <c r="F166" s="105" t="s">
        <v>200</v>
      </c>
      <c r="G166" s="106" t="s">
        <v>182</v>
      </c>
      <c r="H166" s="107">
        <v>2</v>
      </c>
      <c r="I166" s="1"/>
      <c r="J166" s="108">
        <f>ROUND(I166*H166,2)</f>
        <v>0</v>
      </c>
      <c r="K166" s="105" t="s">
        <v>1</v>
      </c>
      <c r="L166" s="19"/>
      <c r="M166" s="109" t="s">
        <v>1</v>
      </c>
      <c r="N166" s="110" t="s">
        <v>46</v>
      </c>
      <c r="O166" s="111"/>
      <c r="P166" s="112">
        <f>O166*H166</f>
        <v>0</v>
      </c>
      <c r="Q166" s="112">
        <v>0</v>
      </c>
      <c r="R166" s="112">
        <f>Q166*H166</f>
        <v>0</v>
      </c>
      <c r="S166" s="112">
        <v>0</v>
      </c>
      <c r="T166" s="113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14" t="s">
        <v>149</v>
      </c>
      <c r="AT166" s="114" t="s">
        <v>144</v>
      </c>
      <c r="AU166" s="114" t="s">
        <v>150</v>
      </c>
      <c r="AY166" s="9" t="s">
        <v>139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9" t="s">
        <v>89</v>
      </c>
      <c r="BK166" s="115">
        <f>ROUND(I166*H166,2)</f>
        <v>0</v>
      </c>
      <c r="BL166" s="9" t="s">
        <v>149</v>
      </c>
      <c r="BM166" s="114" t="s">
        <v>201</v>
      </c>
    </row>
    <row r="167" spans="1:65" s="21" customFormat="1" ht="29.25" x14ac:dyDescent="0.2">
      <c r="A167" s="18"/>
      <c r="B167" s="19"/>
      <c r="C167" s="18"/>
      <c r="D167" s="116" t="s">
        <v>184</v>
      </c>
      <c r="E167" s="18"/>
      <c r="F167" s="146" t="s">
        <v>202</v>
      </c>
      <c r="G167" s="18"/>
      <c r="H167" s="18"/>
      <c r="I167" s="18"/>
      <c r="J167" s="18"/>
      <c r="K167" s="18"/>
      <c r="L167" s="19"/>
      <c r="M167" s="118"/>
      <c r="N167" s="119"/>
      <c r="O167" s="111"/>
      <c r="P167" s="111"/>
      <c r="Q167" s="111"/>
      <c r="R167" s="111"/>
      <c r="S167" s="111"/>
      <c r="T167" s="120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9" t="s">
        <v>184</v>
      </c>
      <c r="AU167" s="9" t="s">
        <v>150</v>
      </c>
    </row>
    <row r="168" spans="1:65" s="130" customFormat="1" x14ac:dyDescent="0.2">
      <c r="B168" s="131"/>
      <c r="D168" s="116" t="s">
        <v>156</v>
      </c>
      <c r="E168" s="132" t="s">
        <v>1</v>
      </c>
      <c r="F168" s="133" t="s">
        <v>186</v>
      </c>
      <c r="H168" s="134">
        <v>2</v>
      </c>
      <c r="L168" s="131"/>
      <c r="M168" s="135"/>
      <c r="N168" s="136"/>
      <c r="O168" s="136"/>
      <c r="P168" s="136"/>
      <c r="Q168" s="136"/>
      <c r="R168" s="136"/>
      <c r="S168" s="136"/>
      <c r="T168" s="137"/>
      <c r="AT168" s="132" t="s">
        <v>156</v>
      </c>
      <c r="AU168" s="132" t="s">
        <v>150</v>
      </c>
      <c r="AV168" s="130" t="s">
        <v>91</v>
      </c>
      <c r="AW168" s="130" t="s">
        <v>36</v>
      </c>
      <c r="AX168" s="130" t="s">
        <v>89</v>
      </c>
      <c r="AY168" s="132" t="s">
        <v>139</v>
      </c>
    </row>
    <row r="169" spans="1:65" s="90" customFormat="1" ht="20.85" customHeight="1" x14ac:dyDescent="0.2">
      <c r="B169" s="91"/>
      <c r="D169" s="92" t="s">
        <v>80</v>
      </c>
      <c r="E169" s="101" t="s">
        <v>203</v>
      </c>
      <c r="F169" s="101" t="s">
        <v>204</v>
      </c>
      <c r="J169" s="102">
        <f>BK169</f>
        <v>0</v>
      </c>
      <c r="L169" s="91"/>
      <c r="M169" s="95"/>
      <c r="N169" s="96"/>
      <c r="O169" s="96"/>
      <c r="P169" s="97">
        <f>SUM(P170:P187)</f>
        <v>0</v>
      </c>
      <c r="Q169" s="96"/>
      <c r="R169" s="97">
        <f>SUM(R170:R187)</f>
        <v>0</v>
      </c>
      <c r="S169" s="96"/>
      <c r="T169" s="98">
        <f>SUM(T170:T187)</f>
        <v>0</v>
      </c>
      <c r="AR169" s="92" t="s">
        <v>138</v>
      </c>
      <c r="AT169" s="99" t="s">
        <v>80</v>
      </c>
      <c r="AU169" s="99" t="s">
        <v>91</v>
      </c>
      <c r="AY169" s="92" t="s">
        <v>139</v>
      </c>
      <c r="BK169" s="100">
        <f>SUM(BK170:BK187)</f>
        <v>0</v>
      </c>
    </row>
    <row r="170" spans="1:65" s="21" customFormat="1" ht="16.5" customHeight="1" x14ac:dyDescent="0.2">
      <c r="A170" s="18"/>
      <c r="B170" s="19"/>
      <c r="C170" s="103" t="s">
        <v>142</v>
      </c>
      <c r="D170" s="103" t="s">
        <v>144</v>
      </c>
      <c r="E170" s="104" t="s">
        <v>205</v>
      </c>
      <c r="F170" s="105" t="s">
        <v>206</v>
      </c>
      <c r="G170" s="106" t="s">
        <v>182</v>
      </c>
      <c r="H170" s="107">
        <v>2</v>
      </c>
      <c r="I170" s="1"/>
      <c r="J170" s="108">
        <f>ROUND(I170*H170,2)</f>
        <v>0</v>
      </c>
      <c r="K170" s="105" t="s">
        <v>1</v>
      </c>
      <c r="L170" s="19"/>
      <c r="M170" s="109" t="s">
        <v>1</v>
      </c>
      <c r="N170" s="110" t="s">
        <v>46</v>
      </c>
      <c r="O170" s="111"/>
      <c r="P170" s="112">
        <f>O170*H170</f>
        <v>0</v>
      </c>
      <c r="Q170" s="112">
        <v>0</v>
      </c>
      <c r="R170" s="112">
        <f>Q170*H170</f>
        <v>0</v>
      </c>
      <c r="S170" s="112">
        <v>0</v>
      </c>
      <c r="T170" s="113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114" t="s">
        <v>149</v>
      </c>
      <c r="AT170" s="114" t="s">
        <v>144</v>
      </c>
      <c r="AU170" s="114" t="s">
        <v>150</v>
      </c>
      <c r="AY170" s="9" t="s">
        <v>139</v>
      </c>
      <c r="BE170" s="115">
        <f>IF(N170="základní",J170,0)</f>
        <v>0</v>
      </c>
      <c r="BF170" s="115">
        <f>IF(N170="snížená",J170,0)</f>
        <v>0</v>
      </c>
      <c r="BG170" s="115">
        <f>IF(N170="zákl. přenesená",J170,0)</f>
        <v>0</v>
      </c>
      <c r="BH170" s="115">
        <f>IF(N170="sníž. přenesená",J170,0)</f>
        <v>0</v>
      </c>
      <c r="BI170" s="115">
        <f>IF(N170="nulová",J170,0)</f>
        <v>0</v>
      </c>
      <c r="BJ170" s="9" t="s">
        <v>89</v>
      </c>
      <c r="BK170" s="115">
        <f>ROUND(I170*H170,2)</f>
        <v>0</v>
      </c>
      <c r="BL170" s="9" t="s">
        <v>149</v>
      </c>
      <c r="BM170" s="114" t="s">
        <v>207</v>
      </c>
    </row>
    <row r="171" spans="1:65" s="21" customFormat="1" ht="29.25" x14ac:dyDescent="0.2">
      <c r="A171" s="18"/>
      <c r="B171" s="19"/>
      <c r="C171" s="18"/>
      <c r="D171" s="116" t="s">
        <v>184</v>
      </c>
      <c r="E171" s="18"/>
      <c r="F171" s="146" t="s">
        <v>208</v>
      </c>
      <c r="G171" s="18"/>
      <c r="H171" s="18"/>
      <c r="I171" s="18"/>
      <c r="J171" s="18"/>
      <c r="K171" s="18"/>
      <c r="L171" s="19"/>
      <c r="M171" s="118"/>
      <c r="N171" s="119"/>
      <c r="O171" s="111"/>
      <c r="P171" s="111"/>
      <c r="Q171" s="111"/>
      <c r="R171" s="111"/>
      <c r="S171" s="111"/>
      <c r="T171" s="120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T171" s="9" t="s">
        <v>184</v>
      </c>
      <c r="AU171" s="9" t="s">
        <v>150</v>
      </c>
    </row>
    <row r="172" spans="1:65" s="130" customFormat="1" x14ac:dyDescent="0.2">
      <c r="B172" s="131"/>
      <c r="D172" s="116" t="s">
        <v>156</v>
      </c>
      <c r="E172" s="132" t="s">
        <v>1</v>
      </c>
      <c r="F172" s="133" t="s">
        <v>186</v>
      </c>
      <c r="H172" s="134">
        <v>2</v>
      </c>
      <c r="L172" s="131"/>
      <c r="M172" s="135"/>
      <c r="N172" s="136"/>
      <c r="O172" s="136"/>
      <c r="P172" s="136"/>
      <c r="Q172" s="136"/>
      <c r="R172" s="136"/>
      <c r="S172" s="136"/>
      <c r="T172" s="137"/>
      <c r="AT172" s="132" t="s">
        <v>156</v>
      </c>
      <c r="AU172" s="132" t="s">
        <v>150</v>
      </c>
      <c r="AV172" s="130" t="s">
        <v>91</v>
      </c>
      <c r="AW172" s="130" t="s">
        <v>36</v>
      </c>
      <c r="AX172" s="130" t="s">
        <v>89</v>
      </c>
      <c r="AY172" s="132" t="s">
        <v>139</v>
      </c>
    </row>
    <row r="173" spans="1:65" s="21" customFormat="1" ht="16.5" customHeight="1" x14ac:dyDescent="0.2">
      <c r="A173" s="18"/>
      <c r="B173" s="19"/>
      <c r="C173" s="103" t="s">
        <v>209</v>
      </c>
      <c r="D173" s="103" t="s">
        <v>144</v>
      </c>
      <c r="E173" s="104" t="s">
        <v>210</v>
      </c>
      <c r="F173" s="105" t="s">
        <v>211</v>
      </c>
      <c r="G173" s="106" t="s">
        <v>212</v>
      </c>
      <c r="H173" s="107">
        <v>250</v>
      </c>
      <c r="I173" s="1"/>
      <c r="J173" s="108">
        <f>ROUND(I173*H173,2)</f>
        <v>0</v>
      </c>
      <c r="K173" s="105" t="s">
        <v>1</v>
      </c>
      <c r="L173" s="19"/>
      <c r="M173" s="109" t="s">
        <v>1</v>
      </c>
      <c r="N173" s="110" t="s">
        <v>46</v>
      </c>
      <c r="O173" s="111"/>
      <c r="P173" s="112">
        <f>O173*H173</f>
        <v>0</v>
      </c>
      <c r="Q173" s="112">
        <v>0</v>
      </c>
      <c r="R173" s="112">
        <f>Q173*H173</f>
        <v>0</v>
      </c>
      <c r="S173" s="112">
        <v>0</v>
      </c>
      <c r="T173" s="113">
        <f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114" t="s">
        <v>149</v>
      </c>
      <c r="AT173" s="114" t="s">
        <v>144</v>
      </c>
      <c r="AU173" s="114" t="s">
        <v>150</v>
      </c>
      <c r="AY173" s="9" t="s">
        <v>139</v>
      </c>
      <c r="BE173" s="115">
        <f>IF(N173="základní",J173,0)</f>
        <v>0</v>
      </c>
      <c r="BF173" s="115">
        <f>IF(N173="snížená",J173,0)</f>
        <v>0</v>
      </c>
      <c r="BG173" s="115">
        <f>IF(N173="zákl. přenesená",J173,0)</f>
        <v>0</v>
      </c>
      <c r="BH173" s="115">
        <f>IF(N173="sníž. přenesená",J173,0)</f>
        <v>0</v>
      </c>
      <c r="BI173" s="115">
        <f>IF(N173="nulová",J173,0)</f>
        <v>0</v>
      </c>
      <c r="BJ173" s="9" t="s">
        <v>89</v>
      </c>
      <c r="BK173" s="115">
        <f>ROUND(I173*H173,2)</f>
        <v>0</v>
      </c>
      <c r="BL173" s="9" t="s">
        <v>149</v>
      </c>
      <c r="BM173" s="114" t="s">
        <v>213</v>
      </c>
    </row>
    <row r="174" spans="1:65" s="21" customFormat="1" ht="19.5" x14ac:dyDescent="0.2">
      <c r="A174" s="18"/>
      <c r="B174" s="19"/>
      <c r="C174" s="18"/>
      <c r="D174" s="116" t="s">
        <v>184</v>
      </c>
      <c r="E174" s="18"/>
      <c r="F174" s="146" t="s">
        <v>214</v>
      </c>
      <c r="G174" s="18"/>
      <c r="H174" s="18"/>
      <c r="I174" s="18"/>
      <c r="J174" s="18"/>
      <c r="K174" s="18"/>
      <c r="L174" s="19"/>
      <c r="M174" s="118"/>
      <c r="N174" s="119"/>
      <c r="O174" s="111"/>
      <c r="P174" s="111"/>
      <c r="Q174" s="111"/>
      <c r="R174" s="111"/>
      <c r="S174" s="111"/>
      <c r="T174" s="120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T174" s="9" t="s">
        <v>184</v>
      </c>
      <c r="AU174" s="9" t="s">
        <v>150</v>
      </c>
    </row>
    <row r="175" spans="1:65" s="130" customFormat="1" x14ac:dyDescent="0.2">
      <c r="B175" s="131"/>
      <c r="D175" s="116" t="s">
        <v>156</v>
      </c>
      <c r="E175" s="132" t="s">
        <v>1</v>
      </c>
      <c r="F175" s="133" t="s">
        <v>215</v>
      </c>
      <c r="H175" s="134">
        <v>250</v>
      </c>
      <c r="L175" s="131"/>
      <c r="M175" s="135"/>
      <c r="N175" s="136"/>
      <c r="O175" s="136"/>
      <c r="P175" s="136"/>
      <c r="Q175" s="136"/>
      <c r="R175" s="136"/>
      <c r="S175" s="136"/>
      <c r="T175" s="137"/>
      <c r="AT175" s="132" t="s">
        <v>156</v>
      </c>
      <c r="AU175" s="132" t="s">
        <v>150</v>
      </c>
      <c r="AV175" s="130" t="s">
        <v>91</v>
      </c>
      <c r="AW175" s="130" t="s">
        <v>36</v>
      </c>
      <c r="AX175" s="130" t="s">
        <v>89</v>
      </c>
      <c r="AY175" s="132" t="s">
        <v>139</v>
      </c>
    </row>
    <row r="176" spans="1:65" s="21" customFormat="1" ht="16.5" customHeight="1" x14ac:dyDescent="0.2">
      <c r="A176" s="18"/>
      <c r="B176" s="19"/>
      <c r="C176" s="103" t="s">
        <v>216</v>
      </c>
      <c r="D176" s="103" t="s">
        <v>144</v>
      </c>
      <c r="E176" s="104" t="s">
        <v>217</v>
      </c>
      <c r="F176" s="105" t="s">
        <v>218</v>
      </c>
      <c r="G176" s="106" t="s">
        <v>182</v>
      </c>
      <c r="H176" s="107">
        <v>3</v>
      </c>
      <c r="I176" s="1"/>
      <c r="J176" s="108">
        <f>ROUND(I176*H176,2)</f>
        <v>0</v>
      </c>
      <c r="K176" s="105" t="s">
        <v>1</v>
      </c>
      <c r="L176" s="19"/>
      <c r="M176" s="109" t="s">
        <v>1</v>
      </c>
      <c r="N176" s="110" t="s">
        <v>46</v>
      </c>
      <c r="O176" s="111"/>
      <c r="P176" s="112">
        <f>O176*H176</f>
        <v>0</v>
      </c>
      <c r="Q176" s="112">
        <v>0</v>
      </c>
      <c r="R176" s="112">
        <f>Q176*H176</f>
        <v>0</v>
      </c>
      <c r="S176" s="112">
        <v>0</v>
      </c>
      <c r="T176" s="113">
        <f>S176*H176</f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14" t="s">
        <v>149</v>
      </c>
      <c r="AT176" s="114" t="s">
        <v>144</v>
      </c>
      <c r="AU176" s="114" t="s">
        <v>150</v>
      </c>
      <c r="AY176" s="9" t="s">
        <v>139</v>
      </c>
      <c r="BE176" s="115">
        <f>IF(N176="základní",J176,0)</f>
        <v>0</v>
      </c>
      <c r="BF176" s="115">
        <f>IF(N176="snížená",J176,0)</f>
        <v>0</v>
      </c>
      <c r="BG176" s="115">
        <f>IF(N176="zákl. přenesená",J176,0)</f>
        <v>0</v>
      </c>
      <c r="BH176" s="115">
        <f>IF(N176="sníž. přenesená",J176,0)</f>
        <v>0</v>
      </c>
      <c r="BI176" s="115">
        <f>IF(N176="nulová",J176,0)</f>
        <v>0</v>
      </c>
      <c r="BJ176" s="9" t="s">
        <v>89</v>
      </c>
      <c r="BK176" s="115">
        <f>ROUND(I176*H176,2)</f>
        <v>0</v>
      </c>
      <c r="BL176" s="9" t="s">
        <v>149</v>
      </c>
      <c r="BM176" s="114" t="s">
        <v>219</v>
      </c>
    </row>
    <row r="177" spans="1:65" s="21" customFormat="1" ht="29.25" x14ac:dyDescent="0.2">
      <c r="A177" s="18"/>
      <c r="B177" s="19"/>
      <c r="C177" s="18"/>
      <c r="D177" s="116" t="s">
        <v>184</v>
      </c>
      <c r="E177" s="18"/>
      <c r="F177" s="146" t="s">
        <v>220</v>
      </c>
      <c r="G177" s="18"/>
      <c r="H177" s="18"/>
      <c r="I177" s="18"/>
      <c r="J177" s="18"/>
      <c r="K177" s="18"/>
      <c r="L177" s="19"/>
      <c r="M177" s="118"/>
      <c r="N177" s="119"/>
      <c r="O177" s="111"/>
      <c r="P177" s="111"/>
      <c r="Q177" s="111"/>
      <c r="R177" s="111"/>
      <c r="S177" s="111"/>
      <c r="T177" s="120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T177" s="9" t="s">
        <v>184</v>
      </c>
      <c r="AU177" s="9" t="s">
        <v>150</v>
      </c>
    </row>
    <row r="178" spans="1:65" s="130" customFormat="1" x14ac:dyDescent="0.2">
      <c r="B178" s="131"/>
      <c r="D178" s="116" t="s">
        <v>156</v>
      </c>
      <c r="E178" s="132" t="s">
        <v>1</v>
      </c>
      <c r="F178" s="133" t="s">
        <v>221</v>
      </c>
      <c r="H178" s="134">
        <v>3</v>
      </c>
      <c r="L178" s="131"/>
      <c r="M178" s="135"/>
      <c r="N178" s="136"/>
      <c r="O178" s="136"/>
      <c r="P178" s="136"/>
      <c r="Q178" s="136"/>
      <c r="R178" s="136"/>
      <c r="S178" s="136"/>
      <c r="T178" s="137"/>
      <c r="AT178" s="132" t="s">
        <v>156</v>
      </c>
      <c r="AU178" s="132" t="s">
        <v>150</v>
      </c>
      <c r="AV178" s="130" t="s">
        <v>91</v>
      </c>
      <c r="AW178" s="130" t="s">
        <v>36</v>
      </c>
      <c r="AX178" s="130" t="s">
        <v>89</v>
      </c>
      <c r="AY178" s="132" t="s">
        <v>139</v>
      </c>
    </row>
    <row r="179" spans="1:65" s="21" customFormat="1" ht="16.5" customHeight="1" x14ac:dyDescent="0.2">
      <c r="A179" s="18"/>
      <c r="B179" s="19"/>
      <c r="C179" s="103" t="s">
        <v>222</v>
      </c>
      <c r="D179" s="103" t="s">
        <v>144</v>
      </c>
      <c r="E179" s="104" t="s">
        <v>223</v>
      </c>
      <c r="F179" s="105" t="s">
        <v>224</v>
      </c>
      <c r="G179" s="106" t="s">
        <v>182</v>
      </c>
      <c r="H179" s="107">
        <v>2</v>
      </c>
      <c r="I179" s="1"/>
      <c r="J179" s="108">
        <f>ROUND(I179*H179,2)</f>
        <v>0</v>
      </c>
      <c r="K179" s="105" t="s">
        <v>1</v>
      </c>
      <c r="L179" s="19"/>
      <c r="M179" s="109" t="s">
        <v>1</v>
      </c>
      <c r="N179" s="110" t="s">
        <v>46</v>
      </c>
      <c r="O179" s="111"/>
      <c r="P179" s="112">
        <f>O179*H179</f>
        <v>0</v>
      </c>
      <c r="Q179" s="112">
        <v>0</v>
      </c>
      <c r="R179" s="112">
        <f>Q179*H179</f>
        <v>0</v>
      </c>
      <c r="S179" s="112">
        <v>0</v>
      </c>
      <c r="T179" s="113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14" t="s">
        <v>149</v>
      </c>
      <c r="AT179" s="114" t="s">
        <v>144</v>
      </c>
      <c r="AU179" s="114" t="s">
        <v>150</v>
      </c>
      <c r="AY179" s="9" t="s">
        <v>139</v>
      </c>
      <c r="BE179" s="115">
        <f>IF(N179="základní",J179,0)</f>
        <v>0</v>
      </c>
      <c r="BF179" s="115">
        <f>IF(N179="snížená",J179,0)</f>
        <v>0</v>
      </c>
      <c r="BG179" s="115">
        <f>IF(N179="zákl. přenesená",J179,0)</f>
        <v>0</v>
      </c>
      <c r="BH179" s="115">
        <f>IF(N179="sníž. přenesená",J179,0)</f>
        <v>0</v>
      </c>
      <c r="BI179" s="115">
        <f>IF(N179="nulová",J179,0)</f>
        <v>0</v>
      </c>
      <c r="BJ179" s="9" t="s">
        <v>89</v>
      </c>
      <c r="BK179" s="115">
        <f>ROUND(I179*H179,2)</f>
        <v>0</v>
      </c>
      <c r="BL179" s="9" t="s">
        <v>149</v>
      </c>
      <c r="BM179" s="114" t="s">
        <v>225</v>
      </c>
    </row>
    <row r="180" spans="1:65" s="21" customFormat="1" ht="68.25" x14ac:dyDescent="0.2">
      <c r="A180" s="18"/>
      <c r="B180" s="19"/>
      <c r="C180" s="18"/>
      <c r="D180" s="116" t="s">
        <v>184</v>
      </c>
      <c r="E180" s="18"/>
      <c r="F180" s="146" t="s">
        <v>226</v>
      </c>
      <c r="G180" s="18"/>
      <c r="H180" s="18"/>
      <c r="I180" s="18"/>
      <c r="J180" s="18"/>
      <c r="K180" s="18"/>
      <c r="L180" s="19"/>
      <c r="M180" s="118"/>
      <c r="N180" s="119"/>
      <c r="O180" s="111"/>
      <c r="P180" s="111"/>
      <c r="Q180" s="111"/>
      <c r="R180" s="111"/>
      <c r="S180" s="111"/>
      <c r="T180" s="120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T180" s="9" t="s">
        <v>184</v>
      </c>
      <c r="AU180" s="9" t="s">
        <v>150</v>
      </c>
    </row>
    <row r="181" spans="1:65" s="130" customFormat="1" x14ac:dyDescent="0.2">
      <c r="B181" s="131"/>
      <c r="D181" s="116" t="s">
        <v>156</v>
      </c>
      <c r="E181" s="132" t="s">
        <v>1</v>
      </c>
      <c r="F181" s="133" t="s">
        <v>186</v>
      </c>
      <c r="H181" s="134">
        <v>2</v>
      </c>
      <c r="L181" s="131"/>
      <c r="M181" s="135"/>
      <c r="N181" s="136"/>
      <c r="O181" s="136"/>
      <c r="P181" s="136"/>
      <c r="Q181" s="136"/>
      <c r="R181" s="136"/>
      <c r="S181" s="136"/>
      <c r="T181" s="137"/>
      <c r="AT181" s="132" t="s">
        <v>156</v>
      </c>
      <c r="AU181" s="132" t="s">
        <v>150</v>
      </c>
      <c r="AV181" s="130" t="s">
        <v>91</v>
      </c>
      <c r="AW181" s="130" t="s">
        <v>36</v>
      </c>
      <c r="AX181" s="130" t="s">
        <v>89</v>
      </c>
      <c r="AY181" s="132" t="s">
        <v>139</v>
      </c>
    </row>
    <row r="182" spans="1:65" s="21" customFormat="1" ht="16.5" customHeight="1" x14ac:dyDescent="0.2">
      <c r="A182" s="18"/>
      <c r="B182" s="19"/>
      <c r="C182" s="103" t="s">
        <v>227</v>
      </c>
      <c r="D182" s="103" t="s">
        <v>144</v>
      </c>
      <c r="E182" s="104" t="s">
        <v>228</v>
      </c>
      <c r="F182" s="105" t="s">
        <v>229</v>
      </c>
      <c r="G182" s="106" t="s">
        <v>182</v>
      </c>
      <c r="H182" s="107">
        <v>2</v>
      </c>
      <c r="I182" s="1"/>
      <c r="J182" s="108">
        <f>ROUND(I182*H182,2)</f>
        <v>0</v>
      </c>
      <c r="K182" s="105" t="s">
        <v>1</v>
      </c>
      <c r="L182" s="19"/>
      <c r="M182" s="109" t="s">
        <v>1</v>
      </c>
      <c r="N182" s="110" t="s">
        <v>46</v>
      </c>
      <c r="O182" s="111"/>
      <c r="P182" s="112">
        <f>O182*H182</f>
        <v>0</v>
      </c>
      <c r="Q182" s="112">
        <v>0</v>
      </c>
      <c r="R182" s="112">
        <f>Q182*H182</f>
        <v>0</v>
      </c>
      <c r="S182" s="112">
        <v>0</v>
      </c>
      <c r="T182" s="113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114" t="s">
        <v>149</v>
      </c>
      <c r="AT182" s="114" t="s">
        <v>144</v>
      </c>
      <c r="AU182" s="114" t="s">
        <v>150</v>
      </c>
      <c r="AY182" s="9" t="s">
        <v>139</v>
      </c>
      <c r="BE182" s="115">
        <f>IF(N182="základní",J182,0)</f>
        <v>0</v>
      </c>
      <c r="BF182" s="115">
        <f>IF(N182="snížená",J182,0)</f>
        <v>0</v>
      </c>
      <c r="BG182" s="115">
        <f>IF(N182="zákl. přenesená",J182,0)</f>
        <v>0</v>
      </c>
      <c r="BH182" s="115">
        <f>IF(N182="sníž. přenesená",J182,0)</f>
        <v>0</v>
      </c>
      <c r="BI182" s="115">
        <f>IF(N182="nulová",J182,0)</f>
        <v>0</v>
      </c>
      <c r="BJ182" s="9" t="s">
        <v>89</v>
      </c>
      <c r="BK182" s="115">
        <f>ROUND(I182*H182,2)</f>
        <v>0</v>
      </c>
      <c r="BL182" s="9" t="s">
        <v>149</v>
      </c>
      <c r="BM182" s="114" t="s">
        <v>230</v>
      </c>
    </row>
    <row r="183" spans="1:65" s="21" customFormat="1" ht="68.25" x14ac:dyDescent="0.2">
      <c r="A183" s="18"/>
      <c r="B183" s="19"/>
      <c r="C183" s="18"/>
      <c r="D183" s="116" t="s">
        <v>184</v>
      </c>
      <c r="E183" s="18"/>
      <c r="F183" s="146" t="s">
        <v>231</v>
      </c>
      <c r="G183" s="18"/>
      <c r="H183" s="18"/>
      <c r="I183" s="18"/>
      <c r="J183" s="18"/>
      <c r="K183" s="18"/>
      <c r="L183" s="19"/>
      <c r="M183" s="118"/>
      <c r="N183" s="119"/>
      <c r="O183" s="111"/>
      <c r="P183" s="111"/>
      <c r="Q183" s="111"/>
      <c r="R183" s="111"/>
      <c r="S183" s="111"/>
      <c r="T183" s="120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T183" s="9" t="s">
        <v>184</v>
      </c>
      <c r="AU183" s="9" t="s">
        <v>150</v>
      </c>
    </row>
    <row r="184" spans="1:65" s="130" customFormat="1" x14ac:dyDescent="0.2">
      <c r="B184" s="131"/>
      <c r="D184" s="116" t="s">
        <v>156</v>
      </c>
      <c r="E184" s="132" t="s">
        <v>1</v>
      </c>
      <c r="F184" s="133" t="s">
        <v>186</v>
      </c>
      <c r="H184" s="134">
        <v>2</v>
      </c>
      <c r="L184" s="131"/>
      <c r="M184" s="135"/>
      <c r="N184" s="136"/>
      <c r="O184" s="136"/>
      <c r="P184" s="136"/>
      <c r="Q184" s="136"/>
      <c r="R184" s="136"/>
      <c r="S184" s="136"/>
      <c r="T184" s="137"/>
      <c r="AT184" s="132" t="s">
        <v>156</v>
      </c>
      <c r="AU184" s="132" t="s">
        <v>150</v>
      </c>
      <c r="AV184" s="130" t="s">
        <v>91</v>
      </c>
      <c r="AW184" s="130" t="s">
        <v>36</v>
      </c>
      <c r="AX184" s="130" t="s">
        <v>89</v>
      </c>
      <c r="AY184" s="132" t="s">
        <v>139</v>
      </c>
    </row>
    <row r="185" spans="1:65" s="21" customFormat="1" ht="16.5" customHeight="1" x14ac:dyDescent="0.2">
      <c r="A185" s="18"/>
      <c r="B185" s="19"/>
      <c r="C185" s="103" t="s">
        <v>232</v>
      </c>
      <c r="D185" s="103" t="s">
        <v>144</v>
      </c>
      <c r="E185" s="104" t="s">
        <v>233</v>
      </c>
      <c r="F185" s="105" t="s">
        <v>234</v>
      </c>
      <c r="G185" s="106" t="s">
        <v>182</v>
      </c>
      <c r="H185" s="107">
        <v>1</v>
      </c>
      <c r="I185" s="1"/>
      <c r="J185" s="108">
        <f>ROUND(I185*H185,2)</f>
        <v>0</v>
      </c>
      <c r="K185" s="105" t="s">
        <v>1</v>
      </c>
      <c r="L185" s="19"/>
      <c r="M185" s="109" t="s">
        <v>1</v>
      </c>
      <c r="N185" s="110" t="s">
        <v>46</v>
      </c>
      <c r="O185" s="111"/>
      <c r="P185" s="112">
        <f>O185*H185</f>
        <v>0</v>
      </c>
      <c r="Q185" s="112">
        <v>0</v>
      </c>
      <c r="R185" s="112">
        <f>Q185*H185</f>
        <v>0</v>
      </c>
      <c r="S185" s="112">
        <v>0</v>
      </c>
      <c r="T185" s="113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14" t="s">
        <v>149</v>
      </c>
      <c r="AT185" s="114" t="s">
        <v>144</v>
      </c>
      <c r="AU185" s="114" t="s">
        <v>150</v>
      </c>
      <c r="AY185" s="9" t="s">
        <v>139</v>
      </c>
      <c r="BE185" s="115">
        <f>IF(N185="základní",J185,0)</f>
        <v>0</v>
      </c>
      <c r="BF185" s="115">
        <f>IF(N185="snížená",J185,0)</f>
        <v>0</v>
      </c>
      <c r="BG185" s="115">
        <f>IF(N185="zákl. přenesená",J185,0)</f>
        <v>0</v>
      </c>
      <c r="BH185" s="115">
        <f>IF(N185="sníž. přenesená",J185,0)</f>
        <v>0</v>
      </c>
      <c r="BI185" s="115">
        <f>IF(N185="nulová",J185,0)</f>
        <v>0</v>
      </c>
      <c r="BJ185" s="9" t="s">
        <v>89</v>
      </c>
      <c r="BK185" s="115">
        <f>ROUND(I185*H185,2)</f>
        <v>0</v>
      </c>
      <c r="BL185" s="9" t="s">
        <v>149</v>
      </c>
      <c r="BM185" s="114" t="s">
        <v>235</v>
      </c>
    </row>
    <row r="186" spans="1:65" s="21" customFormat="1" ht="29.25" x14ac:dyDescent="0.2">
      <c r="A186" s="18"/>
      <c r="B186" s="19"/>
      <c r="C186" s="18"/>
      <c r="D186" s="116" t="s">
        <v>184</v>
      </c>
      <c r="E186" s="18"/>
      <c r="F186" s="146" t="s">
        <v>236</v>
      </c>
      <c r="G186" s="18"/>
      <c r="H186" s="18"/>
      <c r="I186" s="18"/>
      <c r="J186" s="18"/>
      <c r="K186" s="18"/>
      <c r="L186" s="19"/>
      <c r="M186" s="118"/>
      <c r="N186" s="119"/>
      <c r="O186" s="111"/>
      <c r="P186" s="111"/>
      <c r="Q186" s="111"/>
      <c r="R186" s="111"/>
      <c r="S186" s="111"/>
      <c r="T186" s="120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T186" s="9" t="s">
        <v>184</v>
      </c>
      <c r="AU186" s="9" t="s">
        <v>150</v>
      </c>
    </row>
    <row r="187" spans="1:65" s="130" customFormat="1" x14ac:dyDescent="0.2">
      <c r="B187" s="131"/>
      <c r="D187" s="116" t="s">
        <v>156</v>
      </c>
      <c r="E187" s="132" t="s">
        <v>1</v>
      </c>
      <c r="F187" s="133" t="s">
        <v>192</v>
      </c>
      <c r="H187" s="134">
        <v>1</v>
      </c>
      <c r="L187" s="131"/>
      <c r="M187" s="135"/>
      <c r="N187" s="136"/>
      <c r="O187" s="136"/>
      <c r="P187" s="136"/>
      <c r="Q187" s="136"/>
      <c r="R187" s="136"/>
      <c r="S187" s="136"/>
      <c r="T187" s="137"/>
      <c r="AT187" s="132" t="s">
        <v>156</v>
      </c>
      <c r="AU187" s="132" t="s">
        <v>150</v>
      </c>
      <c r="AV187" s="130" t="s">
        <v>91</v>
      </c>
      <c r="AW187" s="130" t="s">
        <v>36</v>
      </c>
      <c r="AX187" s="130" t="s">
        <v>89</v>
      </c>
      <c r="AY187" s="132" t="s">
        <v>139</v>
      </c>
    </row>
    <row r="188" spans="1:65" s="90" customFormat="1" ht="22.9" customHeight="1" x14ac:dyDescent="0.2">
      <c r="B188" s="91"/>
      <c r="D188" s="92" t="s">
        <v>80</v>
      </c>
      <c r="E188" s="101" t="s">
        <v>237</v>
      </c>
      <c r="F188" s="101" t="s">
        <v>238</v>
      </c>
      <c r="J188" s="102">
        <f>BK188</f>
        <v>0</v>
      </c>
      <c r="L188" s="91"/>
      <c r="M188" s="95"/>
      <c r="N188" s="96"/>
      <c r="O188" s="96"/>
      <c r="P188" s="97">
        <f>P189+SUM(P190:P210)</f>
        <v>0</v>
      </c>
      <c r="Q188" s="96"/>
      <c r="R188" s="97">
        <f>R189+SUM(R190:R210)</f>
        <v>0</v>
      </c>
      <c r="S188" s="96"/>
      <c r="T188" s="98">
        <f>T189+SUM(T190:T210)</f>
        <v>0</v>
      </c>
      <c r="AR188" s="92" t="s">
        <v>138</v>
      </c>
      <c r="AT188" s="99" t="s">
        <v>80</v>
      </c>
      <c r="AU188" s="99" t="s">
        <v>89</v>
      </c>
      <c r="AY188" s="92" t="s">
        <v>139</v>
      </c>
      <c r="BK188" s="100">
        <f>BK189+SUM(BK190:BK210)</f>
        <v>0</v>
      </c>
    </row>
    <row r="189" spans="1:65" s="21" customFormat="1" ht="16.5" customHeight="1" x14ac:dyDescent="0.2">
      <c r="A189" s="18"/>
      <c r="B189" s="19"/>
      <c r="C189" s="103" t="s">
        <v>8</v>
      </c>
      <c r="D189" s="103" t="s">
        <v>144</v>
      </c>
      <c r="E189" s="104" t="s">
        <v>239</v>
      </c>
      <c r="F189" s="105" t="s">
        <v>240</v>
      </c>
      <c r="G189" s="106" t="s">
        <v>212</v>
      </c>
      <c r="H189" s="107">
        <v>80</v>
      </c>
      <c r="I189" s="1"/>
      <c r="J189" s="108">
        <f>ROUND(I189*H189,2)</f>
        <v>0</v>
      </c>
      <c r="K189" s="105" t="s">
        <v>1</v>
      </c>
      <c r="L189" s="19"/>
      <c r="M189" s="109" t="s">
        <v>1</v>
      </c>
      <c r="N189" s="110" t="s">
        <v>46</v>
      </c>
      <c r="O189" s="111"/>
      <c r="P189" s="112">
        <f>O189*H189</f>
        <v>0</v>
      </c>
      <c r="Q189" s="112">
        <v>0</v>
      </c>
      <c r="R189" s="112">
        <f>Q189*H189</f>
        <v>0</v>
      </c>
      <c r="S189" s="112">
        <v>0</v>
      </c>
      <c r="T189" s="113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14" t="s">
        <v>149</v>
      </c>
      <c r="AT189" s="114" t="s">
        <v>144</v>
      </c>
      <c r="AU189" s="114" t="s">
        <v>91</v>
      </c>
      <c r="AY189" s="9" t="s">
        <v>139</v>
      </c>
      <c r="BE189" s="115">
        <f>IF(N189="základní",J189,0)</f>
        <v>0</v>
      </c>
      <c r="BF189" s="115">
        <f>IF(N189="snížená",J189,0)</f>
        <v>0</v>
      </c>
      <c r="BG189" s="115">
        <f>IF(N189="zákl. přenesená",J189,0)</f>
        <v>0</v>
      </c>
      <c r="BH189" s="115">
        <f>IF(N189="sníž. přenesená",J189,0)</f>
        <v>0</v>
      </c>
      <c r="BI189" s="115">
        <f>IF(N189="nulová",J189,0)</f>
        <v>0</v>
      </c>
      <c r="BJ189" s="9" t="s">
        <v>89</v>
      </c>
      <c r="BK189" s="115">
        <f>ROUND(I189*H189,2)</f>
        <v>0</v>
      </c>
      <c r="BL189" s="9" t="s">
        <v>149</v>
      </c>
      <c r="BM189" s="114" t="s">
        <v>241</v>
      </c>
    </row>
    <row r="190" spans="1:65" s="21" customFormat="1" ht="48.75" x14ac:dyDescent="0.2">
      <c r="A190" s="18"/>
      <c r="B190" s="19"/>
      <c r="C190" s="18"/>
      <c r="D190" s="116" t="s">
        <v>184</v>
      </c>
      <c r="E190" s="18"/>
      <c r="F190" s="146" t="s">
        <v>242</v>
      </c>
      <c r="G190" s="18"/>
      <c r="H190" s="18"/>
      <c r="I190" s="18"/>
      <c r="J190" s="18"/>
      <c r="K190" s="18"/>
      <c r="L190" s="19"/>
      <c r="M190" s="118"/>
      <c r="N190" s="119"/>
      <c r="O190" s="111"/>
      <c r="P190" s="111"/>
      <c r="Q190" s="111"/>
      <c r="R190" s="111"/>
      <c r="S190" s="111"/>
      <c r="T190" s="120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9" t="s">
        <v>184</v>
      </c>
      <c r="AU190" s="9" t="s">
        <v>91</v>
      </c>
    </row>
    <row r="191" spans="1:65" s="130" customFormat="1" x14ac:dyDescent="0.2">
      <c r="B191" s="131"/>
      <c r="D191" s="116" t="s">
        <v>156</v>
      </c>
      <c r="E191" s="132" t="s">
        <v>1</v>
      </c>
      <c r="F191" s="133" t="s">
        <v>243</v>
      </c>
      <c r="H191" s="134">
        <v>80</v>
      </c>
      <c r="L191" s="131"/>
      <c r="M191" s="135"/>
      <c r="N191" s="136"/>
      <c r="O191" s="136"/>
      <c r="P191" s="136"/>
      <c r="Q191" s="136"/>
      <c r="R191" s="136"/>
      <c r="S191" s="136"/>
      <c r="T191" s="137"/>
      <c r="AT191" s="132" t="s">
        <v>156</v>
      </c>
      <c r="AU191" s="132" t="s">
        <v>91</v>
      </c>
      <c r="AV191" s="130" t="s">
        <v>91</v>
      </c>
      <c r="AW191" s="130" t="s">
        <v>36</v>
      </c>
      <c r="AX191" s="130" t="s">
        <v>89</v>
      </c>
      <c r="AY191" s="132" t="s">
        <v>139</v>
      </c>
    </row>
    <row r="192" spans="1:65" s="21" customFormat="1" ht="21.75" customHeight="1" x14ac:dyDescent="0.2">
      <c r="A192" s="18"/>
      <c r="B192" s="19"/>
      <c r="C192" s="103" t="s">
        <v>244</v>
      </c>
      <c r="D192" s="103" t="s">
        <v>144</v>
      </c>
      <c r="E192" s="104" t="s">
        <v>245</v>
      </c>
      <c r="F192" s="105" t="s">
        <v>246</v>
      </c>
      <c r="G192" s="106" t="s">
        <v>212</v>
      </c>
      <c r="H192" s="107">
        <v>70</v>
      </c>
      <c r="I192" s="1"/>
      <c r="J192" s="108">
        <f>ROUND(I192*H192,2)</f>
        <v>0</v>
      </c>
      <c r="K192" s="105" t="s">
        <v>1</v>
      </c>
      <c r="L192" s="19"/>
      <c r="M192" s="109" t="s">
        <v>1</v>
      </c>
      <c r="N192" s="110" t="s">
        <v>46</v>
      </c>
      <c r="O192" s="111"/>
      <c r="P192" s="112">
        <f>O192*H192</f>
        <v>0</v>
      </c>
      <c r="Q192" s="112">
        <v>0</v>
      </c>
      <c r="R192" s="112">
        <f>Q192*H192</f>
        <v>0</v>
      </c>
      <c r="S192" s="112">
        <v>0</v>
      </c>
      <c r="T192" s="113">
        <f>S192*H192</f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114" t="s">
        <v>149</v>
      </c>
      <c r="AT192" s="114" t="s">
        <v>144</v>
      </c>
      <c r="AU192" s="114" t="s">
        <v>91</v>
      </c>
      <c r="AY192" s="9" t="s">
        <v>139</v>
      </c>
      <c r="BE192" s="115">
        <f>IF(N192="základní",J192,0)</f>
        <v>0</v>
      </c>
      <c r="BF192" s="115">
        <f>IF(N192="snížená",J192,0)</f>
        <v>0</v>
      </c>
      <c r="BG192" s="115">
        <f>IF(N192="zákl. přenesená",J192,0)</f>
        <v>0</v>
      </c>
      <c r="BH192" s="115">
        <f>IF(N192="sníž. přenesená",J192,0)</f>
        <v>0</v>
      </c>
      <c r="BI192" s="115">
        <f>IF(N192="nulová",J192,0)</f>
        <v>0</v>
      </c>
      <c r="BJ192" s="9" t="s">
        <v>89</v>
      </c>
      <c r="BK192" s="115">
        <f>ROUND(I192*H192,2)</f>
        <v>0</v>
      </c>
      <c r="BL192" s="9" t="s">
        <v>149</v>
      </c>
      <c r="BM192" s="114" t="s">
        <v>247</v>
      </c>
    </row>
    <row r="193" spans="1:65" s="21" customFormat="1" ht="48.75" x14ac:dyDescent="0.2">
      <c r="A193" s="18"/>
      <c r="B193" s="19"/>
      <c r="C193" s="18"/>
      <c r="D193" s="116" t="s">
        <v>184</v>
      </c>
      <c r="E193" s="18"/>
      <c r="F193" s="146" t="s">
        <v>248</v>
      </c>
      <c r="G193" s="18"/>
      <c r="H193" s="18"/>
      <c r="I193" s="18"/>
      <c r="J193" s="18"/>
      <c r="K193" s="18"/>
      <c r="L193" s="19"/>
      <c r="M193" s="118"/>
      <c r="N193" s="119"/>
      <c r="O193" s="111"/>
      <c r="P193" s="111"/>
      <c r="Q193" s="111"/>
      <c r="R193" s="111"/>
      <c r="S193" s="111"/>
      <c r="T193" s="120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T193" s="9" t="s">
        <v>184</v>
      </c>
      <c r="AU193" s="9" t="s">
        <v>91</v>
      </c>
    </row>
    <row r="194" spans="1:65" s="130" customFormat="1" x14ac:dyDescent="0.2">
      <c r="B194" s="131"/>
      <c r="D194" s="116" t="s">
        <v>156</v>
      </c>
      <c r="E194" s="132" t="s">
        <v>1</v>
      </c>
      <c r="F194" s="133" t="s">
        <v>249</v>
      </c>
      <c r="H194" s="134">
        <v>70</v>
      </c>
      <c r="L194" s="131"/>
      <c r="M194" s="135"/>
      <c r="N194" s="136"/>
      <c r="O194" s="136"/>
      <c r="P194" s="136"/>
      <c r="Q194" s="136"/>
      <c r="R194" s="136"/>
      <c r="S194" s="136"/>
      <c r="T194" s="137"/>
      <c r="AT194" s="132" t="s">
        <v>156</v>
      </c>
      <c r="AU194" s="132" t="s">
        <v>91</v>
      </c>
      <c r="AV194" s="130" t="s">
        <v>91</v>
      </c>
      <c r="AW194" s="130" t="s">
        <v>36</v>
      </c>
      <c r="AX194" s="130" t="s">
        <v>89</v>
      </c>
      <c r="AY194" s="132" t="s">
        <v>139</v>
      </c>
    </row>
    <row r="195" spans="1:65" s="21" customFormat="1" ht="16.5" customHeight="1" x14ac:dyDescent="0.2">
      <c r="A195" s="18"/>
      <c r="B195" s="19"/>
      <c r="C195" s="103" t="s">
        <v>250</v>
      </c>
      <c r="D195" s="103" t="s">
        <v>144</v>
      </c>
      <c r="E195" s="104" t="s">
        <v>251</v>
      </c>
      <c r="F195" s="105" t="s">
        <v>252</v>
      </c>
      <c r="G195" s="106" t="s">
        <v>182</v>
      </c>
      <c r="H195" s="107">
        <v>2</v>
      </c>
      <c r="I195" s="1"/>
      <c r="J195" s="108">
        <f>ROUND(I195*H195,2)</f>
        <v>0</v>
      </c>
      <c r="K195" s="105" t="s">
        <v>1</v>
      </c>
      <c r="L195" s="19"/>
      <c r="M195" s="109" t="s">
        <v>1</v>
      </c>
      <c r="N195" s="110" t="s">
        <v>46</v>
      </c>
      <c r="O195" s="111"/>
      <c r="P195" s="112">
        <f>O195*H195</f>
        <v>0</v>
      </c>
      <c r="Q195" s="112">
        <v>0</v>
      </c>
      <c r="R195" s="112">
        <f>Q195*H195</f>
        <v>0</v>
      </c>
      <c r="S195" s="112">
        <v>0</v>
      </c>
      <c r="T195" s="113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14" t="s">
        <v>149</v>
      </c>
      <c r="AT195" s="114" t="s">
        <v>144</v>
      </c>
      <c r="AU195" s="114" t="s">
        <v>91</v>
      </c>
      <c r="AY195" s="9" t="s">
        <v>139</v>
      </c>
      <c r="BE195" s="115">
        <f>IF(N195="základní",J195,0)</f>
        <v>0</v>
      </c>
      <c r="BF195" s="115">
        <f>IF(N195="snížená",J195,0)</f>
        <v>0</v>
      </c>
      <c r="BG195" s="115">
        <f>IF(N195="zákl. přenesená",J195,0)</f>
        <v>0</v>
      </c>
      <c r="BH195" s="115">
        <f>IF(N195="sníž. přenesená",J195,0)</f>
        <v>0</v>
      </c>
      <c r="BI195" s="115">
        <f>IF(N195="nulová",J195,0)</f>
        <v>0</v>
      </c>
      <c r="BJ195" s="9" t="s">
        <v>89</v>
      </c>
      <c r="BK195" s="115">
        <f>ROUND(I195*H195,2)</f>
        <v>0</v>
      </c>
      <c r="BL195" s="9" t="s">
        <v>149</v>
      </c>
      <c r="BM195" s="114" t="s">
        <v>253</v>
      </c>
    </row>
    <row r="196" spans="1:65" s="21" customFormat="1" ht="48.75" x14ac:dyDescent="0.2">
      <c r="A196" s="18"/>
      <c r="B196" s="19"/>
      <c r="C196" s="18"/>
      <c r="D196" s="116" t="s">
        <v>184</v>
      </c>
      <c r="E196" s="18"/>
      <c r="F196" s="146" t="s">
        <v>254</v>
      </c>
      <c r="G196" s="18"/>
      <c r="H196" s="18"/>
      <c r="I196" s="18"/>
      <c r="J196" s="18"/>
      <c r="K196" s="18"/>
      <c r="L196" s="19"/>
      <c r="M196" s="118"/>
      <c r="N196" s="119"/>
      <c r="O196" s="111"/>
      <c r="P196" s="111"/>
      <c r="Q196" s="111"/>
      <c r="R196" s="111"/>
      <c r="S196" s="111"/>
      <c r="T196" s="120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T196" s="9" t="s">
        <v>184</v>
      </c>
      <c r="AU196" s="9" t="s">
        <v>91</v>
      </c>
    </row>
    <row r="197" spans="1:65" s="130" customFormat="1" x14ac:dyDescent="0.2">
      <c r="B197" s="131"/>
      <c r="D197" s="116" t="s">
        <v>156</v>
      </c>
      <c r="E197" s="132" t="s">
        <v>1</v>
      </c>
      <c r="F197" s="133" t="s">
        <v>186</v>
      </c>
      <c r="H197" s="134">
        <v>2</v>
      </c>
      <c r="L197" s="131"/>
      <c r="M197" s="135"/>
      <c r="N197" s="136"/>
      <c r="O197" s="136"/>
      <c r="P197" s="136"/>
      <c r="Q197" s="136"/>
      <c r="R197" s="136"/>
      <c r="S197" s="136"/>
      <c r="T197" s="137"/>
      <c r="AT197" s="132" t="s">
        <v>156</v>
      </c>
      <c r="AU197" s="132" t="s">
        <v>91</v>
      </c>
      <c r="AV197" s="130" t="s">
        <v>91</v>
      </c>
      <c r="AW197" s="130" t="s">
        <v>36</v>
      </c>
      <c r="AX197" s="130" t="s">
        <v>89</v>
      </c>
      <c r="AY197" s="132" t="s">
        <v>139</v>
      </c>
    </row>
    <row r="198" spans="1:65" s="21" customFormat="1" ht="16.5" customHeight="1" x14ac:dyDescent="0.2">
      <c r="A198" s="18"/>
      <c r="B198" s="19"/>
      <c r="C198" s="103" t="s">
        <v>255</v>
      </c>
      <c r="D198" s="103" t="s">
        <v>144</v>
      </c>
      <c r="E198" s="104" t="s">
        <v>261</v>
      </c>
      <c r="F198" s="105" t="s">
        <v>262</v>
      </c>
      <c r="G198" s="106" t="s">
        <v>182</v>
      </c>
      <c r="H198" s="107">
        <v>2</v>
      </c>
      <c r="I198" s="1"/>
      <c r="J198" s="108">
        <f>ROUND(I198*H198,2)</f>
        <v>0</v>
      </c>
      <c r="K198" s="105" t="s">
        <v>1</v>
      </c>
      <c r="L198" s="19"/>
      <c r="M198" s="109" t="s">
        <v>1</v>
      </c>
      <c r="N198" s="110" t="s">
        <v>46</v>
      </c>
      <c r="O198" s="111"/>
      <c r="P198" s="112">
        <f>O198*H198</f>
        <v>0</v>
      </c>
      <c r="Q198" s="112">
        <v>0</v>
      </c>
      <c r="R198" s="112">
        <f>Q198*H198</f>
        <v>0</v>
      </c>
      <c r="S198" s="112">
        <v>0</v>
      </c>
      <c r="T198" s="113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14" t="s">
        <v>149</v>
      </c>
      <c r="AT198" s="114" t="s">
        <v>144</v>
      </c>
      <c r="AU198" s="114" t="s">
        <v>91</v>
      </c>
      <c r="AY198" s="9" t="s">
        <v>139</v>
      </c>
      <c r="BE198" s="115">
        <f>IF(N198="základní",J198,0)</f>
        <v>0</v>
      </c>
      <c r="BF198" s="115">
        <f>IF(N198="snížená",J198,0)</f>
        <v>0</v>
      </c>
      <c r="BG198" s="115">
        <f>IF(N198="zákl. přenesená",J198,0)</f>
        <v>0</v>
      </c>
      <c r="BH198" s="115">
        <f>IF(N198="sníž. přenesená",J198,0)</f>
        <v>0</v>
      </c>
      <c r="BI198" s="115">
        <f>IF(N198="nulová",J198,0)</f>
        <v>0</v>
      </c>
      <c r="BJ198" s="9" t="s">
        <v>89</v>
      </c>
      <c r="BK198" s="115">
        <f>ROUND(I198*H198,2)</f>
        <v>0</v>
      </c>
      <c r="BL198" s="9" t="s">
        <v>149</v>
      </c>
      <c r="BM198" s="114" t="s">
        <v>263</v>
      </c>
    </row>
    <row r="199" spans="1:65" s="21" customFormat="1" ht="39" x14ac:dyDescent="0.2">
      <c r="A199" s="18"/>
      <c r="B199" s="19"/>
      <c r="C199" s="18"/>
      <c r="D199" s="116" t="s">
        <v>184</v>
      </c>
      <c r="E199" s="18"/>
      <c r="F199" s="146" t="s">
        <v>264</v>
      </c>
      <c r="G199" s="18"/>
      <c r="H199" s="18"/>
      <c r="I199" s="18"/>
      <c r="J199" s="18"/>
      <c r="K199" s="18"/>
      <c r="L199" s="19"/>
      <c r="M199" s="118"/>
      <c r="N199" s="119"/>
      <c r="O199" s="111"/>
      <c r="P199" s="111"/>
      <c r="Q199" s="111"/>
      <c r="R199" s="111"/>
      <c r="S199" s="111"/>
      <c r="T199" s="120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9" t="s">
        <v>184</v>
      </c>
      <c r="AU199" s="9" t="s">
        <v>91</v>
      </c>
    </row>
    <row r="200" spans="1:65" s="130" customFormat="1" x14ac:dyDescent="0.2">
      <c r="B200" s="131"/>
      <c r="D200" s="116" t="s">
        <v>156</v>
      </c>
      <c r="E200" s="132" t="s">
        <v>1</v>
      </c>
      <c r="F200" s="133" t="s">
        <v>186</v>
      </c>
      <c r="H200" s="134">
        <v>2</v>
      </c>
      <c r="L200" s="131"/>
      <c r="M200" s="135"/>
      <c r="N200" s="136"/>
      <c r="O200" s="136"/>
      <c r="P200" s="136"/>
      <c r="Q200" s="136"/>
      <c r="R200" s="136"/>
      <c r="S200" s="136"/>
      <c r="T200" s="137"/>
      <c r="AT200" s="132" t="s">
        <v>156</v>
      </c>
      <c r="AU200" s="132" t="s">
        <v>91</v>
      </c>
      <c r="AV200" s="130" t="s">
        <v>91</v>
      </c>
      <c r="AW200" s="130" t="s">
        <v>36</v>
      </c>
      <c r="AX200" s="130" t="s">
        <v>89</v>
      </c>
      <c r="AY200" s="132" t="s">
        <v>139</v>
      </c>
    </row>
    <row r="201" spans="1:65" s="21" customFormat="1" ht="16.5" customHeight="1" x14ac:dyDescent="0.2">
      <c r="A201" s="18"/>
      <c r="B201" s="19"/>
      <c r="C201" s="103" t="s">
        <v>260</v>
      </c>
      <c r="D201" s="103" t="s">
        <v>144</v>
      </c>
      <c r="E201" s="104" t="s">
        <v>266</v>
      </c>
      <c r="F201" s="105" t="s">
        <v>267</v>
      </c>
      <c r="G201" s="106" t="s">
        <v>182</v>
      </c>
      <c r="H201" s="107">
        <v>2</v>
      </c>
      <c r="I201" s="1"/>
      <c r="J201" s="108">
        <f>ROUND(I201*H201,2)</f>
        <v>0</v>
      </c>
      <c r="K201" s="105" t="s">
        <v>1</v>
      </c>
      <c r="L201" s="19"/>
      <c r="M201" s="109" t="s">
        <v>1</v>
      </c>
      <c r="N201" s="110" t="s">
        <v>46</v>
      </c>
      <c r="O201" s="111"/>
      <c r="P201" s="112">
        <f>O201*H201</f>
        <v>0</v>
      </c>
      <c r="Q201" s="112">
        <v>0</v>
      </c>
      <c r="R201" s="112">
        <f>Q201*H201</f>
        <v>0</v>
      </c>
      <c r="S201" s="112">
        <v>0</v>
      </c>
      <c r="T201" s="113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14" t="s">
        <v>149</v>
      </c>
      <c r="AT201" s="114" t="s">
        <v>144</v>
      </c>
      <c r="AU201" s="114" t="s">
        <v>91</v>
      </c>
      <c r="AY201" s="9" t="s">
        <v>139</v>
      </c>
      <c r="BE201" s="115">
        <f>IF(N201="základní",J201,0)</f>
        <v>0</v>
      </c>
      <c r="BF201" s="115">
        <f>IF(N201="snížená",J201,0)</f>
        <v>0</v>
      </c>
      <c r="BG201" s="115">
        <f>IF(N201="zákl. přenesená",J201,0)</f>
        <v>0</v>
      </c>
      <c r="BH201" s="115">
        <f>IF(N201="sníž. přenesená",J201,0)</f>
        <v>0</v>
      </c>
      <c r="BI201" s="115">
        <f>IF(N201="nulová",J201,0)</f>
        <v>0</v>
      </c>
      <c r="BJ201" s="9" t="s">
        <v>89</v>
      </c>
      <c r="BK201" s="115">
        <f>ROUND(I201*H201,2)</f>
        <v>0</v>
      </c>
      <c r="BL201" s="9" t="s">
        <v>149</v>
      </c>
      <c r="BM201" s="114" t="s">
        <v>268</v>
      </c>
    </row>
    <row r="202" spans="1:65" s="21" customFormat="1" ht="39" x14ac:dyDescent="0.2">
      <c r="A202" s="18"/>
      <c r="B202" s="19"/>
      <c r="C202" s="18"/>
      <c r="D202" s="116" t="s">
        <v>184</v>
      </c>
      <c r="E202" s="18"/>
      <c r="F202" s="146" t="s">
        <v>269</v>
      </c>
      <c r="G202" s="18"/>
      <c r="H202" s="18"/>
      <c r="I202" s="18"/>
      <c r="J202" s="18"/>
      <c r="K202" s="18"/>
      <c r="L202" s="19"/>
      <c r="M202" s="118"/>
      <c r="N202" s="119"/>
      <c r="O202" s="111"/>
      <c r="P202" s="111"/>
      <c r="Q202" s="111"/>
      <c r="R202" s="111"/>
      <c r="S202" s="111"/>
      <c r="T202" s="120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T202" s="9" t="s">
        <v>184</v>
      </c>
      <c r="AU202" s="9" t="s">
        <v>91</v>
      </c>
    </row>
    <row r="203" spans="1:65" s="130" customFormat="1" x14ac:dyDescent="0.2">
      <c r="B203" s="131"/>
      <c r="D203" s="116" t="s">
        <v>156</v>
      </c>
      <c r="E203" s="132" t="s">
        <v>1</v>
      </c>
      <c r="F203" s="133" t="s">
        <v>186</v>
      </c>
      <c r="H203" s="134">
        <v>2</v>
      </c>
      <c r="L203" s="131"/>
      <c r="M203" s="135"/>
      <c r="N203" s="136"/>
      <c r="O203" s="136"/>
      <c r="P203" s="136"/>
      <c r="Q203" s="136"/>
      <c r="R203" s="136"/>
      <c r="S203" s="136"/>
      <c r="T203" s="137"/>
      <c r="AT203" s="132" t="s">
        <v>156</v>
      </c>
      <c r="AU203" s="132" t="s">
        <v>91</v>
      </c>
      <c r="AV203" s="130" t="s">
        <v>91</v>
      </c>
      <c r="AW203" s="130" t="s">
        <v>36</v>
      </c>
      <c r="AX203" s="130" t="s">
        <v>89</v>
      </c>
      <c r="AY203" s="132" t="s">
        <v>139</v>
      </c>
    </row>
    <row r="204" spans="1:65" s="21" customFormat="1" ht="16.5" customHeight="1" x14ac:dyDescent="0.2">
      <c r="A204" s="18"/>
      <c r="B204" s="19"/>
      <c r="C204" s="103" t="s">
        <v>265</v>
      </c>
      <c r="D204" s="103" t="s">
        <v>144</v>
      </c>
      <c r="E204" s="104" t="s">
        <v>270</v>
      </c>
      <c r="F204" s="105" t="s">
        <v>271</v>
      </c>
      <c r="G204" s="106" t="s">
        <v>182</v>
      </c>
      <c r="H204" s="107">
        <v>2</v>
      </c>
      <c r="I204" s="1"/>
      <c r="J204" s="108">
        <f>ROUND(I204*H204,2)</f>
        <v>0</v>
      </c>
      <c r="K204" s="105" t="s">
        <v>1</v>
      </c>
      <c r="L204" s="19"/>
      <c r="M204" s="109" t="s">
        <v>1</v>
      </c>
      <c r="N204" s="110" t="s">
        <v>46</v>
      </c>
      <c r="O204" s="111"/>
      <c r="P204" s="112">
        <f>O204*H204</f>
        <v>0</v>
      </c>
      <c r="Q204" s="112">
        <v>0</v>
      </c>
      <c r="R204" s="112">
        <f>Q204*H204</f>
        <v>0</v>
      </c>
      <c r="S204" s="112">
        <v>0</v>
      </c>
      <c r="T204" s="113">
        <f>S204*H204</f>
        <v>0</v>
      </c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R204" s="114" t="s">
        <v>149</v>
      </c>
      <c r="AT204" s="114" t="s">
        <v>144</v>
      </c>
      <c r="AU204" s="114" t="s">
        <v>91</v>
      </c>
      <c r="AY204" s="9" t="s">
        <v>139</v>
      </c>
      <c r="BE204" s="115">
        <f>IF(N204="základní",J204,0)</f>
        <v>0</v>
      </c>
      <c r="BF204" s="115">
        <f>IF(N204="snížená",J204,0)</f>
        <v>0</v>
      </c>
      <c r="BG204" s="115">
        <f>IF(N204="zákl. přenesená",J204,0)</f>
        <v>0</v>
      </c>
      <c r="BH204" s="115">
        <f>IF(N204="sníž. přenesená",J204,0)</f>
        <v>0</v>
      </c>
      <c r="BI204" s="115">
        <f>IF(N204="nulová",J204,0)</f>
        <v>0</v>
      </c>
      <c r="BJ204" s="9" t="s">
        <v>89</v>
      </c>
      <c r="BK204" s="115">
        <f>ROUND(I204*H204,2)</f>
        <v>0</v>
      </c>
      <c r="BL204" s="9" t="s">
        <v>149</v>
      </c>
      <c r="BM204" s="114" t="s">
        <v>272</v>
      </c>
    </row>
    <row r="205" spans="1:65" s="21" customFormat="1" ht="39" x14ac:dyDescent="0.2">
      <c r="A205" s="18"/>
      <c r="B205" s="19"/>
      <c r="C205" s="18"/>
      <c r="D205" s="116" t="s">
        <v>184</v>
      </c>
      <c r="E205" s="18"/>
      <c r="F205" s="146" t="s">
        <v>273</v>
      </c>
      <c r="G205" s="18"/>
      <c r="H205" s="18"/>
      <c r="I205" s="18"/>
      <c r="J205" s="18"/>
      <c r="K205" s="18"/>
      <c r="L205" s="19"/>
      <c r="M205" s="118"/>
      <c r="N205" s="119"/>
      <c r="O205" s="111"/>
      <c r="P205" s="111"/>
      <c r="Q205" s="111"/>
      <c r="R205" s="111"/>
      <c r="S205" s="111"/>
      <c r="T205" s="120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T205" s="9" t="s">
        <v>184</v>
      </c>
      <c r="AU205" s="9" t="s">
        <v>91</v>
      </c>
    </row>
    <row r="206" spans="1:65" s="130" customFormat="1" x14ac:dyDescent="0.2">
      <c r="B206" s="131"/>
      <c r="D206" s="116" t="s">
        <v>156</v>
      </c>
      <c r="E206" s="132" t="s">
        <v>1</v>
      </c>
      <c r="F206" s="133" t="s">
        <v>186</v>
      </c>
      <c r="H206" s="134">
        <v>2</v>
      </c>
      <c r="L206" s="131"/>
      <c r="M206" s="135"/>
      <c r="N206" s="136"/>
      <c r="O206" s="136"/>
      <c r="P206" s="136"/>
      <c r="Q206" s="136"/>
      <c r="R206" s="136"/>
      <c r="S206" s="136"/>
      <c r="T206" s="137"/>
      <c r="AT206" s="132" t="s">
        <v>156</v>
      </c>
      <c r="AU206" s="132" t="s">
        <v>91</v>
      </c>
      <c r="AV206" s="130" t="s">
        <v>91</v>
      </c>
      <c r="AW206" s="130" t="s">
        <v>36</v>
      </c>
      <c r="AX206" s="130" t="s">
        <v>89</v>
      </c>
      <c r="AY206" s="132" t="s">
        <v>139</v>
      </c>
    </row>
    <row r="207" spans="1:65" s="21" customFormat="1" ht="16.5" customHeight="1" x14ac:dyDescent="0.2">
      <c r="A207" s="18"/>
      <c r="B207" s="19"/>
      <c r="C207" s="103" t="s">
        <v>7</v>
      </c>
      <c r="D207" s="103" t="s">
        <v>144</v>
      </c>
      <c r="E207" s="104" t="s">
        <v>275</v>
      </c>
      <c r="F207" s="105" t="s">
        <v>276</v>
      </c>
      <c r="G207" s="106" t="s">
        <v>182</v>
      </c>
      <c r="H207" s="107">
        <v>2</v>
      </c>
      <c r="I207" s="1"/>
      <c r="J207" s="108">
        <f>ROUND(I207*H207,2)</f>
        <v>0</v>
      </c>
      <c r="K207" s="105" t="s">
        <v>1</v>
      </c>
      <c r="L207" s="19"/>
      <c r="M207" s="109" t="s">
        <v>1</v>
      </c>
      <c r="N207" s="110" t="s">
        <v>46</v>
      </c>
      <c r="O207" s="111"/>
      <c r="P207" s="112">
        <f>O207*H207</f>
        <v>0</v>
      </c>
      <c r="Q207" s="112">
        <v>0</v>
      </c>
      <c r="R207" s="112">
        <f>Q207*H207</f>
        <v>0</v>
      </c>
      <c r="S207" s="112">
        <v>0</v>
      </c>
      <c r="T207" s="113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114" t="s">
        <v>149</v>
      </c>
      <c r="AT207" s="114" t="s">
        <v>144</v>
      </c>
      <c r="AU207" s="114" t="s">
        <v>91</v>
      </c>
      <c r="AY207" s="9" t="s">
        <v>139</v>
      </c>
      <c r="BE207" s="115">
        <f>IF(N207="základní",J207,0)</f>
        <v>0</v>
      </c>
      <c r="BF207" s="115">
        <f>IF(N207="snížená",J207,0)</f>
        <v>0</v>
      </c>
      <c r="BG207" s="115">
        <f>IF(N207="zákl. přenesená",J207,0)</f>
        <v>0</v>
      </c>
      <c r="BH207" s="115">
        <f>IF(N207="sníž. přenesená",J207,0)</f>
        <v>0</v>
      </c>
      <c r="BI207" s="115">
        <f>IF(N207="nulová",J207,0)</f>
        <v>0</v>
      </c>
      <c r="BJ207" s="9" t="s">
        <v>89</v>
      </c>
      <c r="BK207" s="115">
        <f>ROUND(I207*H207,2)</f>
        <v>0</v>
      </c>
      <c r="BL207" s="9" t="s">
        <v>149</v>
      </c>
      <c r="BM207" s="114" t="s">
        <v>277</v>
      </c>
    </row>
    <row r="208" spans="1:65" s="21" customFormat="1" ht="19.5" x14ac:dyDescent="0.2">
      <c r="A208" s="18"/>
      <c r="B208" s="19"/>
      <c r="C208" s="18"/>
      <c r="D208" s="116" t="s">
        <v>184</v>
      </c>
      <c r="E208" s="18"/>
      <c r="F208" s="146" t="s">
        <v>278</v>
      </c>
      <c r="G208" s="18"/>
      <c r="H208" s="18"/>
      <c r="I208" s="18"/>
      <c r="J208" s="18"/>
      <c r="K208" s="18"/>
      <c r="L208" s="19"/>
      <c r="M208" s="118"/>
      <c r="N208" s="119"/>
      <c r="O208" s="111"/>
      <c r="P208" s="111"/>
      <c r="Q208" s="111"/>
      <c r="R208" s="111"/>
      <c r="S208" s="111"/>
      <c r="T208" s="120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T208" s="9" t="s">
        <v>184</v>
      </c>
      <c r="AU208" s="9" t="s">
        <v>91</v>
      </c>
    </row>
    <row r="209" spans="1:65" s="130" customFormat="1" x14ac:dyDescent="0.2">
      <c r="B209" s="131"/>
      <c r="D209" s="116" t="s">
        <v>156</v>
      </c>
      <c r="E209" s="132" t="s">
        <v>1</v>
      </c>
      <c r="F209" s="133" t="s">
        <v>186</v>
      </c>
      <c r="H209" s="134">
        <v>2</v>
      </c>
      <c r="L209" s="131"/>
      <c r="M209" s="135"/>
      <c r="N209" s="136"/>
      <c r="O209" s="136"/>
      <c r="P209" s="136"/>
      <c r="Q209" s="136"/>
      <c r="R209" s="136"/>
      <c r="S209" s="136"/>
      <c r="T209" s="137"/>
      <c r="AT209" s="132" t="s">
        <v>156</v>
      </c>
      <c r="AU209" s="132" t="s">
        <v>91</v>
      </c>
      <c r="AV209" s="130" t="s">
        <v>91</v>
      </c>
      <c r="AW209" s="130" t="s">
        <v>36</v>
      </c>
      <c r="AX209" s="130" t="s">
        <v>89</v>
      </c>
      <c r="AY209" s="132" t="s">
        <v>139</v>
      </c>
    </row>
    <row r="210" spans="1:65" s="90" customFormat="1" ht="20.85" customHeight="1" x14ac:dyDescent="0.2">
      <c r="B210" s="91"/>
      <c r="D210" s="92" t="s">
        <v>80</v>
      </c>
      <c r="E210" s="101" t="s">
        <v>279</v>
      </c>
      <c r="F210" s="101" t="s">
        <v>280</v>
      </c>
      <c r="J210" s="102">
        <f>BK210</f>
        <v>0</v>
      </c>
      <c r="L210" s="91"/>
      <c r="M210" s="95"/>
      <c r="N210" s="96"/>
      <c r="O210" s="96"/>
      <c r="P210" s="97">
        <f>SUM(P211:P219)</f>
        <v>0</v>
      </c>
      <c r="Q210" s="96"/>
      <c r="R210" s="97">
        <f>SUM(R211:R219)</f>
        <v>0</v>
      </c>
      <c r="S210" s="96"/>
      <c r="T210" s="98">
        <f>SUM(T211:T219)</f>
        <v>0</v>
      </c>
      <c r="AR210" s="92" t="s">
        <v>138</v>
      </c>
      <c r="AT210" s="99" t="s">
        <v>80</v>
      </c>
      <c r="AU210" s="99" t="s">
        <v>91</v>
      </c>
      <c r="AY210" s="92" t="s">
        <v>139</v>
      </c>
      <c r="BK210" s="100">
        <f>SUM(BK211:BK219)</f>
        <v>0</v>
      </c>
    </row>
    <row r="211" spans="1:65" s="21" customFormat="1" ht="16.5" customHeight="1" x14ac:dyDescent="0.2">
      <c r="A211" s="18"/>
      <c r="B211" s="19"/>
      <c r="C211" s="103" t="s">
        <v>274</v>
      </c>
      <c r="D211" s="103" t="s">
        <v>144</v>
      </c>
      <c r="E211" s="104" t="s">
        <v>282</v>
      </c>
      <c r="F211" s="105" t="s">
        <v>283</v>
      </c>
      <c r="G211" s="106" t="s">
        <v>182</v>
      </c>
      <c r="H211" s="107">
        <v>1</v>
      </c>
      <c r="I211" s="1"/>
      <c r="J211" s="108">
        <f>ROUND(I211*H211,2)</f>
        <v>0</v>
      </c>
      <c r="K211" s="105" t="s">
        <v>1</v>
      </c>
      <c r="L211" s="19"/>
      <c r="M211" s="109" t="s">
        <v>1</v>
      </c>
      <c r="N211" s="110" t="s">
        <v>46</v>
      </c>
      <c r="O211" s="111"/>
      <c r="P211" s="112">
        <f>O211*H211</f>
        <v>0</v>
      </c>
      <c r="Q211" s="112">
        <v>0</v>
      </c>
      <c r="R211" s="112">
        <f>Q211*H211</f>
        <v>0</v>
      </c>
      <c r="S211" s="112">
        <v>0</v>
      </c>
      <c r="T211" s="113">
        <f>S211*H211</f>
        <v>0</v>
      </c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R211" s="114" t="s">
        <v>149</v>
      </c>
      <c r="AT211" s="114" t="s">
        <v>144</v>
      </c>
      <c r="AU211" s="114" t="s">
        <v>150</v>
      </c>
      <c r="AY211" s="9" t="s">
        <v>139</v>
      </c>
      <c r="BE211" s="115">
        <f>IF(N211="základní",J211,0)</f>
        <v>0</v>
      </c>
      <c r="BF211" s="115">
        <f>IF(N211="snížená",J211,0)</f>
        <v>0</v>
      </c>
      <c r="BG211" s="115">
        <f>IF(N211="zákl. přenesená",J211,0)</f>
        <v>0</v>
      </c>
      <c r="BH211" s="115">
        <f>IF(N211="sníž. přenesená",J211,0)</f>
        <v>0</v>
      </c>
      <c r="BI211" s="115">
        <f>IF(N211="nulová",J211,0)</f>
        <v>0</v>
      </c>
      <c r="BJ211" s="9" t="s">
        <v>89</v>
      </c>
      <c r="BK211" s="115">
        <f>ROUND(I211*H211,2)</f>
        <v>0</v>
      </c>
      <c r="BL211" s="9" t="s">
        <v>149</v>
      </c>
      <c r="BM211" s="114" t="s">
        <v>284</v>
      </c>
    </row>
    <row r="212" spans="1:65" s="21" customFormat="1" ht="19.5" x14ac:dyDescent="0.2">
      <c r="A212" s="18"/>
      <c r="B212" s="19"/>
      <c r="C212" s="18"/>
      <c r="D212" s="116" t="s">
        <v>184</v>
      </c>
      <c r="E212" s="18"/>
      <c r="F212" s="146" t="s">
        <v>285</v>
      </c>
      <c r="G212" s="18"/>
      <c r="H212" s="18"/>
      <c r="I212" s="18"/>
      <c r="J212" s="18"/>
      <c r="K212" s="18"/>
      <c r="L212" s="19"/>
      <c r="M212" s="118"/>
      <c r="N212" s="119"/>
      <c r="O212" s="111"/>
      <c r="P212" s="111"/>
      <c r="Q212" s="111"/>
      <c r="R212" s="111"/>
      <c r="S212" s="111"/>
      <c r="T212" s="120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T212" s="9" t="s">
        <v>184</v>
      </c>
      <c r="AU212" s="9" t="s">
        <v>150</v>
      </c>
    </row>
    <row r="213" spans="1:65" s="130" customFormat="1" x14ac:dyDescent="0.2">
      <c r="B213" s="131"/>
      <c r="D213" s="116" t="s">
        <v>156</v>
      </c>
      <c r="E213" s="132" t="s">
        <v>1</v>
      </c>
      <c r="F213" s="133" t="s">
        <v>192</v>
      </c>
      <c r="H213" s="134">
        <v>1</v>
      </c>
      <c r="L213" s="131"/>
      <c r="M213" s="135"/>
      <c r="N213" s="136"/>
      <c r="O213" s="136"/>
      <c r="P213" s="136"/>
      <c r="Q213" s="136"/>
      <c r="R213" s="136"/>
      <c r="S213" s="136"/>
      <c r="T213" s="137"/>
      <c r="AT213" s="132" t="s">
        <v>156</v>
      </c>
      <c r="AU213" s="132" t="s">
        <v>150</v>
      </c>
      <c r="AV213" s="130" t="s">
        <v>91</v>
      </c>
      <c r="AW213" s="130" t="s">
        <v>36</v>
      </c>
      <c r="AX213" s="130" t="s">
        <v>89</v>
      </c>
      <c r="AY213" s="132" t="s">
        <v>139</v>
      </c>
    </row>
    <row r="214" spans="1:65" s="21" customFormat="1" ht="16.5" customHeight="1" x14ac:dyDescent="0.2">
      <c r="A214" s="18"/>
      <c r="B214" s="19"/>
      <c r="C214" s="103" t="s">
        <v>281</v>
      </c>
      <c r="D214" s="103" t="s">
        <v>144</v>
      </c>
      <c r="E214" s="104" t="s">
        <v>287</v>
      </c>
      <c r="F214" s="105" t="s">
        <v>288</v>
      </c>
      <c r="G214" s="106" t="s">
        <v>182</v>
      </c>
      <c r="H214" s="107">
        <v>1</v>
      </c>
      <c r="I214" s="1"/>
      <c r="J214" s="108">
        <f>ROUND(I214*H214,2)</f>
        <v>0</v>
      </c>
      <c r="K214" s="105" t="s">
        <v>1</v>
      </c>
      <c r="L214" s="19"/>
      <c r="M214" s="109" t="s">
        <v>1</v>
      </c>
      <c r="N214" s="110" t="s">
        <v>46</v>
      </c>
      <c r="O214" s="111"/>
      <c r="P214" s="112">
        <f>O214*H214</f>
        <v>0</v>
      </c>
      <c r="Q214" s="112">
        <v>0</v>
      </c>
      <c r="R214" s="112">
        <f>Q214*H214</f>
        <v>0</v>
      </c>
      <c r="S214" s="112">
        <v>0</v>
      </c>
      <c r="T214" s="113">
        <f>S214*H214</f>
        <v>0</v>
      </c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R214" s="114" t="s">
        <v>149</v>
      </c>
      <c r="AT214" s="114" t="s">
        <v>144</v>
      </c>
      <c r="AU214" s="114" t="s">
        <v>150</v>
      </c>
      <c r="AY214" s="9" t="s">
        <v>139</v>
      </c>
      <c r="BE214" s="115">
        <f>IF(N214="základní",J214,0)</f>
        <v>0</v>
      </c>
      <c r="BF214" s="115">
        <f>IF(N214="snížená",J214,0)</f>
        <v>0</v>
      </c>
      <c r="BG214" s="115">
        <f>IF(N214="zákl. přenesená",J214,0)</f>
        <v>0</v>
      </c>
      <c r="BH214" s="115">
        <f>IF(N214="sníž. přenesená",J214,0)</f>
        <v>0</v>
      </c>
      <c r="BI214" s="115">
        <f>IF(N214="nulová",J214,0)</f>
        <v>0</v>
      </c>
      <c r="BJ214" s="9" t="s">
        <v>89</v>
      </c>
      <c r="BK214" s="115">
        <f>ROUND(I214*H214,2)</f>
        <v>0</v>
      </c>
      <c r="BL214" s="9" t="s">
        <v>149</v>
      </c>
      <c r="BM214" s="114" t="s">
        <v>289</v>
      </c>
    </row>
    <row r="215" spans="1:65" s="21" customFormat="1" ht="19.5" x14ac:dyDescent="0.2">
      <c r="A215" s="18"/>
      <c r="B215" s="19"/>
      <c r="C215" s="18"/>
      <c r="D215" s="116" t="s">
        <v>184</v>
      </c>
      <c r="E215" s="18"/>
      <c r="F215" s="146" t="s">
        <v>290</v>
      </c>
      <c r="G215" s="18"/>
      <c r="H215" s="18"/>
      <c r="I215" s="18"/>
      <c r="J215" s="18"/>
      <c r="K215" s="18"/>
      <c r="L215" s="19"/>
      <c r="M215" s="118"/>
      <c r="N215" s="119"/>
      <c r="O215" s="111"/>
      <c r="P215" s="111"/>
      <c r="Q215" s="111"/>
      <c r="R215" s="111"/>
      <c r="S215" s="111"/>
      <c r="T215" s="120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T215" s="9" t="s">
        <v>184</v>
      </c>
      <c r="AU215" s="9" t="s">
        <v>150</v>
      </c>
    </row>
    <row r="216" spans="1:65" s="130" customFormat="1" x14ac:dyDescent="0.2">
      <c r="B216" s="131"/>
      <c r="D216" s="116" t="s">
        <v>156</v>
      </c>
      <c r="E216" s="132" t="s">
        <v>1</v>
      </c>
      <c r="F216" s="133" t="s">
        <v>192</v>
      </c>
      <c r="H216" s="134">
        <v>1</v>
      </c>
      <c r="L216" s="131"/>
      <c r="M216" s="135"/>
      <c r="N216" s="136"/>
      <c r="O216" s="136"/>
      <c r="P216" s="136"/>
      <c r="Q216" s="136"/>
      <c r="R216" s="136"/>
      <c r="S216" s="136"/>
      <c r="T216" s="137"/>
      <c r="AT216" s="132" t="s">
        <v>156</v>
      </c>
      <c r="AU216" s="132" t="s">
        <v>150</v>
      </c>
      <c r="AV216" s="130" t="s">
        <v>91</v>
      </c>
      <c r="AW216" s="130" t="s">
        <v>36</v>
      </c>
      <c r="AX216" s="130" t="s">
        <v>89</v>
      </c>
      <c r="AY216" s="132" t="s">
        <v>139</v>
      </c>
    </row>
    <row r="217" spans="1:65" s="21" customFormat="1" ht="16.5" customHeight="1" x14ac:dyDescent="0.2">
      <c r="A217" s="18"/>
      <c r="B217" s="19"/>
      <c r="C217" s="103" t="s">
        <v>286</v>
      </c>
      <c r="D217" s="103" t="s">
        <v>144</v>
      </c>
      <c r="E217" s="104" t="s">
        <v>292</v>
      </c>
      <c r="F217" s="105" t="s">
        <v>293</v>
      </c>
      <c r="G217" s="106" t="s">
        <v>182</v>
      </c>
      <c r="H217" s="107">
        <v>1</v>
      </c>
      <c r="I217" s="1"/>
      <c r="J217" s="108">
        <f>ROUND(I217*H217,2)</f>
        <v>0</v>
      </c>
      <c r="K217" s="105" t="s">
        <v>1</v>
      </c>
      <c r="L217" s="19"/>
      <c r="M217" s="109" t="s">
        <v>1</v>
      </c>
      <c r="N217" s="110" t="s">
        <v>46</v>
      </c>
      <c r="O217" s="111"/>
      <c r="P217" s="112">
        <f>O217*H217</f>
        <v>0</v>
      </c>
      <c r="Q217" s="112">
        <v>0</v>
      </c>
      <c r="R217" s="112">
        <f>Q217*H217</f>
        <v>0</v>
      </c>
      <c r="S217" s="112">
        <v>0</v>
      </c>
      <c r="T217" s="113">
        <f>S217*H217</f>
        <v>0</v>
      </c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R217" s="114" t="s">
        <v>149</v>
      </c>
      <c r="AT217" s="114" t="s">
        <v>144</v>
      </c>
      <c r="AU217" s="114" t="s">
        <v>150</v>
      </c>
      <c r="AY217" s="9" t="s">
        <v>139</v>
      </c>
      <c r="BE217" s="115">
        <f>IF(N217="základní",J217,0)</f>
        <v>0</v>
      </c>
      <c r="BF217" s="115">
        <f>IF(N217="snížená",J217,0)</f>
        <v>0</v>
      </c>
      <c r="BG217" s="115">
        <f>IF(N217="zákl. přenesená",J217,0)</f>
        <v>0</v>
      </c>
      <c r="BH217" s="115">
        <f>IF(N217="sníž. přenesená",J217,0)</f>
        <v>0</v>
      </c>
      <c r="BI217" s="115">
        <f>IF(N217="nulová",J217,0)</f>
        <v>0</v>
      </c>
      <c r="BJ217" s="9" t="s">
        <v>89</v>
      </c>
      <c r="BK217" s="115">
        <f>ROUND(I217*H217,2)</f>
        <v>0</v>
      </c>
      <c r="BL217" s="9" t="s">
        <v>149</v>
      </c>
      <c r="BM217" s="114" t="s">
        <v>294</v>
      </c>
    </row>
    <row r="218" spans="1:65" s="21" customFormat="1" ht="19.5" x14ac:dyDescent="0.2">
      <c r="A218" s="18"/>
      <c r="B218" s="19"/>
      <c r="C218" s="18"/>
      <c r="D218" s="116" t="s">
        <v>184</v>
      </c>
      <c r="E218" s="18"/>
      <c r="F218" s="146" t="s">
        <v>295</v>
      </c>
      <c r="G218" s="18"/>
      <c r="H218" s="18"/>
      <c r="I218" s="18"/>
      <c r="J218" s="18"/>
      <c r="K218" s="18"/>
      <c r="L218" s="19"/>
      <c r="M218" s="118"/>
      <c r="N218" s="119"/>
      <c r="O218" s="111"/>
      <c r="P218" s="111"/>
      <c r="Q218" s="111"/>
      <c r="R218" s="111"/>
      <c r="S218" s="111"/>
      <c r="T218" s="120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T218" s="9" t="s">
        <v>184</v>
      </c>
      <c r="AU218" s="9" t="s">
        <v>150</v>
      </c>
    </row>
    <row r="219" spans="1:65" s="130" customFormat="1" x14ac:dyDescent="0.2">
      <c r="B219" s="131"/>
      <c r="D219" s="116" t="s">
        <v>156</v>
      </c>
      <c r="E219" s="132" t="s">
        <v>1</v>
      </c>
      <c r="F219" s="133" t="s">
        <v>192</v>
      </c>
      <c r="H219" s="134">
        <v>1</v>
      </c>
      <c r="L219" s="131"/>
      <c r="M219" s="135"/>
      <c r="N219" s="136"/>
      <c r="O219" s="136"/>
      <c r="P219" s="136"/>
      <c r="Q219" s="136"/>
      <c r="R219" s="136"/>
      <c r="S219" s="136"/>
      <c r="T219" s="137"/>
      <c r="AT219" s="132" t="s">
        <v>156</v>
      </c>
      <c r="AU219" s="132" t="s">
        <v>150</v>
      </c>
      <c r="AV219" s="130" t="s">
        <v>91</v>
      </c>
      <c r="AW219" s="130" t="s">
        <v>36</v>
      </c>
      <c r="AX219" s="130" t="s">
        <v>89</v>
      </c>
      <c r="AY219" s="132" t="s">
        <v>139</v>
      </c>
    </row>
    <row r="220" spans="1:65" s="90" customFormat="1" ht="22.9" customHeight="1" x14ac:dyDescent="0.2">
      <c r="B220" s="91"/>
      <c r="D220" s="92" t="s">
        <v>80</v>
      </c>
      <c r="E220" s="101" t="s">
        <v>296</v>
      </c>
      <c r="F220" s="101" t="s">
        <v>297</v>
      </c>
      <c r="J220" s="102">
        <f>BK220</f>
        <v>0</v>
      </c>
      <c r="L220" s="91"/>
      <c r="M220" s="95"/>
      <c r="N220" s="96"/>
      <c r="O220" s="96"/>
      <c r="P220" s="97">
        <f>P221+P237</f>
        <v>0</v>
      </c>
      <c r="Q220" s="96"/>
      <c r="R220" s="97">
        <f>R221+R237</f>
        <v>0</v>
      </c>
      <c r="S220" s="96"/>
      <c r="T220" s="98">
        <f>T221+T237</f>
        <v>0</v>
      </c>
      <c r="AR220" s="92" t="s">
        <v>138</v>
      </c>
      <c r="AT220" s="99" t="s">
        <v>80</v>
      </c>
      <c r="AU220" s="99" t="s">
        <v>89</v>
      </c>
      <c r="AY220" s="92" t="s">
        <v>139</v>
      </c>
      <c r="BK220" s="100">
        <f>BK221+BK237</f>
        <v>0</v>
      </c>
    </row>
    <row r="221" spans="1:65" s="90" customFormat="1" ht="20.85" customHeight="1" x14ac:dyDescent="0.2">
      <c r="B221" s="91"/>
      <c r="D221" s="92" t="s">
        <v>80</v>
      </c>
      <c r="E221" s="101" t="s">
        <v>298</v>
      </c>
      <c r="F221" s="101" t="s">
        <v>299</v>
      </c>
      <c r="J221" s="102">
        <f>BK221</f>
        <v>0</v>
      </c>
      <c r="L221" s="91"/>
      <c r="M221" s="95"/>
      <c r="N221" s="96"/>
      <c r="O221" s="96"/>
      <c r="P221" s="97">
        <f>SUM(P222:P236)</f>
        <v>0</v>
      </c>
      <c r="Q221" s="96"/>
      <c r="R221" s="97">
        <f>SUM(R222:R236)</f>
        <v>0</v>
      </c>
      <c r="S221" s="96"/>
      <c r="T221" s="98">
        <f>SUM(T222:T236)</f>
        <v>0</v>
      </c>
      <c r="AR221" s="92" t="s">
        <v>138</v>
      </c>
      <c r="AT221" s="99" t="s">
        <v>80</v>
      </c>
      <c r="AU221" s="99" t="s">
        <v>91</v>
      </c>
      <c r="AY221" s="92" t="s">
        <v>139</v>
      </c>
      <c r="BK221" s="100">
        <f>SUM(BK222:BK236)</f>
        <v>0</v>
      </c>
    </row>
    <row r="222" spans="1:65" s="21" customFormat="1" ht="16.5" customHeight="1" x14ac:dyDescent="0.2">
      <c r="A222" s="18"/>
      <c r="B222" s="19"/>
      <c r="C222" s="103" t="s">
        <v>291</v>
      </c>
      <c r="D222" s="103" t="s">
        <v>144</v>
      </c>
      <c r="E222" s="104" t="s">
        <v>301</v>
      </c>
      <c r="F222" s="105" t="s">
        <v>302</v>
      </c>
      <c r="G222" s="106" t="s">
        <v>182</v>
      </c>
      <c r="H222" s="107">
        <v>2</v>
      </c>
      <c r="I222" s="1"/>
      <c r="J222" s="108">
        <f>ROUND(I222*H222,2)</f>
        <v>0</v>
      </c>
      <c r="K222" s="105" t="s">
        <v>1</v>
      </c>
      <c r="L222" s="19"/>
      <c r="M222" s="109" t="s">
        <v>1</v>
      </c>
      <c r="N222" s="110" t="s">
        <v>46</v>
      </c>
      <c r="O222" s="111"/>
      <c r="P222" s="112">
        <f>O222*H222</f>
        <v>0</v>
      </c>
      <c r="Q222" s="112">
        <v>0</v>
      </c>
      <c r="R222" s="112">
        <f>Q222*H222</f>
        <v>0</v>
      </c>
      <c r="S222" s="112">
        <v>0</v>
      </c>
      <c r="T222" s="113">
        <f>S222*H222</f>
        <v>0</v>
      </c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R222" s="114" t="s">
        <v>149</v>
      </c>
      <c r="AT222" s="114" t="s">
        <v>144</v>
      </c>
      <c r="AU222" s="114" t="s">
        <v>150</v>
      </c>
      <c r="AY222" s="9" t="s">
        <v>139</v>
      </c>
      <c r="BE222" s="115">
        <f>IF(N222="základní",J222,0)</f>
        <v>0</v>
      </c>
      <c r="BF222" s="115">
        <f>IF(N222="snížená",J222,0)</f>
        <v>0</v>
      </c>
      <c r="BG222" s="115">
        <f>IF(N222="zákl. přenesená",J222,0)</f>
        <v>0</v>
      </c>
      <c r="BH222" s="115">
        <f>IF(N222="sníž. přenesená",J222,0)</f>
        <v>0</v>
      </c>
      <c r="BI222" s="115">
        <f>IF(N222="nulová",J222,0)</f>
        <v>0</v>
      </c>
      <c r="BJ222" s="9" t="s">
        <v>89</v>
      </c>
      <c r="BK222" s="115">
        <f>ROUND(I222*H222,2)</f>
        <v>0</v>
      </c>
      <c r="BL222" s="9" t="s">
        <v>149</v>
      </c>
      <c r="BM222" s="114" t="s">
        <v>303</v>
      </c>
    </row>
    <row r="223" spans="1:65" s="21" customFormat="1" ht="19.5" x14ac:dyDescent="0.2">
      <c r="A223" s="18"/>
      <c r="B223" s="19"/>
      <c r="C223" s="18"/>
      <c r="D223" s="116" t="s">
        <v>184</v>
      </c>
      <c r="E223" s="18"/>
      <c r="F223" s="146" t="s">
        <v>304</v>
      </c>
      <c r="G223" s="18"/>
      <c r="H223" s="18"/>
      <c r="I223" s="18"/>
      <c r="J223" s="18"/>
      <c r="K223" s="18"/>
      <c r="L223" s="19"/>
      <c r="M223" s="118"/>
      <c r="N223" s="119"/>
      <c r="O223" s="111"/>
      <c r="P223" s="111"/>
      <c r="Q223" s="111"/>
      <c r="R223" s="111"/>
      <c r="S223" s="111"/>
      <c r="T223" s="120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T223" s="9" t="s">
        <v>184</v>
      </c>
      <c r="AU223" s="9" t="s">
        <v>150</v>
      </c>
    </row>
    <row r="224" spans="1:65" s="130" customFormat="1" x14ac:dyDescent="0.2">
      <c r="B224" s="131"/>
      <c r="D224" s="116" t="s">
        <v>156</v>
      </c>
      <c r="E224" s="132" t="s">
        <v>1</v>
      </c>
      <c r="F224" s="133" t="s">
        <v>186</v>
      </c>
      <c r="H224" s="134">
        <v>2</v>
      </c>
      <c r="L224" s="131"/>
      <c r="M224" s="135"/>
      <c r="N224" s="136"/>
      <c r="O224" s="136"/>
      <c r="P224" s="136"/>
      <c r="Q224" s="136"/>
      <c r="R224" s="136"/>
      <c r="S224" s="136"/>
      <c r="T224" s="137"/>
      <c r="AT224" s="132" t="s">
        <v>156</v>
      </c>
      <c r="AU224" s="132" t="s">
        <v>150</v>
      </c>
      <c r="AV224" s="130" t="s">
        <v>91</v>
      </c>
      <c r="AW224" s="130" t="s">
        <v>36</v>
      </c>
      <c r="AX224" s="130" t="s">
        <v>89</v>
      </c>
      <c r="AY224" s="132" t="s">
        <v>139</v>
      </c>
    </row>
    <row r="225" spans="1:65" s="21" customFormat="1" ht="16.5" customHeight="1" x14ac:dyDescent="0.2">
      <c r="A225" s="18"/>
      <c r="B225" s="19"/>
      <c r="C225" s="103" t="s">
        <v>300</v>
      </c>
      <c r="D225" s="103" t="s">
        <v>144</v>
      </c>
      <c r="E225" s="104" t="s">
        <v>306</v>
      </c>
      <c r="F225" s="105" t="s">
        <v>307</v>
      </c>
      <c r="G225" s="106" t="s">
        <v>182</v>
      </c>
      <c r="H225" s="107">
        <v>2</v>
      </c>
      <c r="I225" s="1"/>
      <c r="J225" s="108">
        <f>ROUND(I225*H225,2)</f>
        <v>0</v>
      </c>
      <c r="K225" s="105" t="s">
        <v>1</v>
      </c>
      <c r="L225" s="19"/>
      <c r="M225" s="109" t="s">
        <v>1</v>
      </c>
      <c r="N225" s="110" t="s">
        <v>46</v>
      </c>
      <c r="O225" s="111"/>
      <c r="P225" s="112">
        <f>O225*H225</f>
        <v>0</v>
      </c>
      <c r="Q225" s="112">
        <v>0</v>
      </c>
      <c r="R225" s="112">
        <f>Q225*H225</f>
        <v>0</v>
      </c>
      <c r="S225" s="112">
        <v>0</v>
      </c>
      <c r="T225" s="113">
        <f>S225*H225</f>
        <v>0</v>
      </c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R225" s="114" t="s">
        <v>149</v>
      </c>
      <c r="AT225" s="114" t="s">
        <v>144</v>
      </c>
      <c r="AU225" s="114" t="s">
        <v>150</v>
      </c>
      <c r="AY225" s="9" t="s">
        <v>139</v>
      </c>
      <c r="BE225" s="115">
        <f>IF(N225="základní",J225,0)</f>
        <v>0</v>
      </c>
      <c r="BF225" s="115">
        <f>IF(N225="snížená",J225,0)</f>
        <v>0</v>
      </c>
      <c r="BG225" s="115">
        <f>IF(N225="zákl. přenesená",J225,0)</f>
        <v>0</v>
      </c>
      <c r="BH225" s="115">
        <f>IF(N225="sníž. přenesená",J225,0)</f>
        <v>0</v>
      </c>
      <c r="BI225" s="115">
        <f>IF(N225="nulová",J225,0)</f>
        <v>0</v>
      </c>
      <c r="BJ225" s="9" t="s">
        <v>89</v>
      </c>
      <c r="BK225" s="115">
        <f>ROUND(I225*H225,2)</f>
        <v>0</v>
      </c>
      <c r="BL225" s="9" t="s">
        <v>149</v>
      </c>
      <c r="BM225" s="114" t="s">
        <v>308</v>
      </c>
    </row>
    <row r="226" spans="1:65" s="21" customFormat="1" ht="48.75" x14ac:dyDescent="0.2">
      <c r="A226" s="18"/>
      <c r="B226" s="19"/>
      <c r="C226" s="18"/>
      <c r="D226" s="116" t="s">
        <v>184</v>
      </c>
      <c r="E226" s="18"/>
      <c r="F226" s="146" t="s">
        <v>309</v>
      </c>
      <c r="G226" s="18"/>
      <c r="H226" s="18"/>
      <c r="I226" s="18"/>
      <c r="J226" s="18"/>
      <c r="K226" s="18"/>
      <c r="L226" s="19"/>
      <c r="M226" s="118"/>
      <c r="N226" s="119"/>
      <c r="O226" s="111"/>
      <c r="P226" s="111"/>
      <c r="Q226" s="111"/>
      <c r="R226" s="111"/>
      <c r="S226" s="111"/>
      <c r="T226" s="120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T226" s="9" t="s">
        <v>184</v>
      </c>
      <c r="AU226" s="9" t="s">
        <v>150</v>
      </c>
    </row>
    <row r="227" spans="1:65" s="130" customFormat="1" x14ac:dyDescent="0.2">
      <c r="B227" s="131"/>
      <c r="D227" s="116" t="s">
        <v>156</v>
      </c>
      <c r="E227" s="132" t="s">
        <v>1</v>
      </c>
      <c r="F227" s="133" t="s">
        <v>186</v>
      </c>
      <c r="H227" s="134">
        <v>2</v>
      </c>
      <c r="L227" s="131"/>
      <c r="M227" s="135"/>
      <c r="N227" s="136"/>
      <c r="O227" s="136"/>
      <c r="P227" s="136"/>
      <c r="Q227" s="136"/>
      <c r="R227" s="136"/>
      <c r="S227" s="136"/>
      <c r="T227" s="137"/>
      <c r="AT227" s="132" t="s">
        <v>156</v>
      </c>
      <c r="AU227" s="132" t="s">
        <v>150</v>
      </c>
      <c r="AV227" s="130" t="s">
        <v>91</v>
      </c>
      <c r="AW227" s="130" t="s">
        <v>36</v>
      </c>
      <c r="AX227" s="130" t="s">
        <v>89</v>
      </c>
      <c r="AY227" s="132" t="s">
        <v>139</v>
      </c>
    </row>
    <row r="228" spans="1:65" s="21" customFormat="1" ht="16.5" customHeight="1" x14ac:dyDescent="0.2">
      <c r="A228" s="18"/>
      <c r="B228" s="19"/>
      <c r="C228" s="103" t="s">
        <v>305</v>
      </c>
      <c r="D228" s="103" t="s">
        <v>144</v>
      </c>
      <c r="E228" s="104" t="s">
        <v>311</v>
      </c>
      <c r="F228" s="105" t="s">
        <v>312</v>
      </c>
      <c r="G228" s="106" t="s">
        <v>182</v>
      </c>
      <c r="H228" s="107">
        <v>2</v>
      </c>
      <c r="I228" s="1"/>
      <c r="J228" s="108">
        <f>ROUND(I228*H228,2)</f>
        <v>0</v>
      </c>
      <c r="K228" s="105" t="s">
        <v>1</v>
      </c>
      <c r="L228" s="19"/>
      <c r="M228" s="109" t="s">
        <v>1</v>
      </c>
      <c r="N228" s="110" t="s">
        <v>46</v>
      </c>
      <c r="O228" s="111"/>
      <c r="P228" s="112">
        <f>O228*H228</f>
        <v>0</v>
      </c>
      <c r="Q228" s="112">
        <v>0</v>
      </c>
      <c r="R228" s="112">
        <f>Q228*H228</f>
        <v>0</v>
      </c>
      <c r="S228" s="112">
        <v>0</v>
      </c>
      <c r="T228" s="113">
        <f>S228*H228</f>
        <v>0</v>
      </c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R228" s="114" t="s">
        <v>149</v>
      </c>
      <c r="AT228" s="114" t="s">
        <v>144</v>
      </c>
      <c r="AU228" s="114" t="s">
        <v>150</v>
      </c>
      <c r="AY228" s="9" t="s">
        <v>139</v>
      </c>
      <c r="BE228" s="115">
        <f>IF(N228="základní",J228,0)</f>
        <v>0</v>
      </c>
      <c r="BF228" s="115">
        <f>IF(N228="snížená",J228,0)</f>
        <v>0</v>
      </c>
      <c r="BG228" s="115">
        <f>IF(N228="zákl. přenesená",J228,0)</f>
        <v>0</v>
      </c>
      <c r="BH228" s="115">
        <f>IF(N228="sníž. přenesená",J228,0)</f>
        <v>0</v>
      </c>
      <c r="BI228" s="115">
        <f>IF(N228="nulová",J228,0)</f>
        <v>0</v>
      </c>
      <c r="BJ228" s="9" t="s">
        <v>89</v>
      </c>
      <c r="BK228" s="115">
        <f>ROUND(I228*H228,2)</f>
        <v>0</v>
      </c>
      <c r="BL228" s="9" t="s">
        <v>149</v>
      </c>
      <c r="BM228" s="114" t="s">
        <v>313</v>
      </c>
    </row>
    <row r="229" spans="1:65" s="21" customFormat="1" ht="48.75" x14ac:dyDescent="0.2">
      <c r="A229" s="18"/>
      <c r="B229" s="19"/>
      <c r="C229" s="18"/>
      <c r="D229" s="116" t="s">
        <v>184</v>
      </c>
      <c r="E229" s="18"/>
      <c r="F229" s="146" t="s">
        <v>314</v>
      </c>
      <c r="G229" s="18"/>
      <c r="H229" s="18"/>
      <c r="I229" s="18"/>
      <c r="J229" s="18"/>
      <c r="K229" s="18"/>
      <c r="L229" s="19"/>
      <c r="M229" s="118"/>
      <c r="N229" s="119"/>
      <c r="O229" s="111"/>
      <c r="P229" s="111"/>
      <c r="Q229" s="111"/>
      <c r="R229" s="111"/>
      <c r="S229" s="111"/>
      <c r="T229" s="120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T229" s="9" t="s">
        <v>184</v>
      </c>
      <c r="AU229" s="9" t="s">
        <v>150</v>
      </c>
    </row>
    <row r="230" spans="1:65" s="130" customFormat="1" x14ac:dyDescent="0.2">
      <c r="B230" s="131"/>
      <c r="D230" s="116" t="s">
        <v>156</v>
      </c>
      <c r="E230" s="132" t="s">
        <v>1</v>
      </c>
      <c r="F230" s="133" t="s">
        <v>186</v>
      </c>
      <c r="H230" s="134">
        <v>2</v>
      </c>
      <c r="L230" s="131"/>
      <c r="M230" s="135"/>
      <c r="N230" s="136"/>
      <c r="O230" s="136"/>
      <c r="P230" s="136"/>
      <c r="Q230" s="136"/>
      <c r="R230" s="136"/>
      <c r="S230" s="136"/>
      <c r="T230" s="137"/>
      <c r="AT230" s="132" t="s">
        <v>156</v>
      </c>
      <c r="AU230" s="132" t="s">
        <v>150</v>
      </c>
      <c r="AV230" s="130" t="s">
        <v>91</v>
      </c>
      <c r="AW230" s="130" t="s">
        <v>36</v>
      </c>
      <c r="AX230" s="130" t="s">
        <v>89</v>
      </c>
      <c r="AY230" s="132" t="s">
        <v>139</v>
      </c>
    </row>
    <row r="231" spans="1:65" s="21" customFormat="1" ht="16.5" customHeight="1" x14ac:dyDescent="0.2">
      <c r="A231" s="18"/>
      <c r="B231" s="19"/>
      <c r="C231" s="103" t="s">
        <v>310</v>
      </c>
      <c r="D231" s="103" t="s">
        <v>144</v>
      </c>
      <c r="E231" s="104" t="s">
        <v>316</v>
      </c>
      <c r="F231" s="105" t="s">
        <v>317</v>
      </c>
      <c r="G231" s="106" t="s">
        <v>182</v>
      </c>
      <c r="H231" s="107">
        <v>1</v>
      </c>
      <c r="I231" s="1"/>
      <c r="J231" s="108">
        <f>ROUND(I231*H231,2)</f>
        <v>0</v>
      </c>
      <c r="K231" s="105" t="s">
        <v>1</v>
      </c>
      <c r="L231" s="19"/>
      <c r="M231" s="109" t="s">
        <v>1</v>
      </c>
      <c r="N231" s="110" t="s">
        <v>46</v>
      </c>
      <c r="O231" s="111"/>
      <c r="P231" s="112">
        <f>O231*H231</f>
        <v>0</v>
      </c>
      <c r="Q231" s="112">
        <v>0</v>
      </c>
      <c r="R231" s="112">
        <f>Q231*H231</f>
        <v>0</v>
      </c>
      <c r="S231" s="112">
        <v>0</v>
      </c>
      <c r="T231" s="113">
        <f>S231*H231</f>
        <v>0</v>
      </c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R231" s="114" t="s">
        <v>149</v>
      </c>
      <c r="AT231" s="114" t="s">
        <v>144</v>
      </c>
      <c r="AU231" s="114" t="s">
        <v>150</v>
      </c>
      <c r="AY231" s="9" t="s">
        <v>139</v>
      </c>
      <c r="BE231" s="115">
        <f>IF(N231="základní",J231,0)</f>
        <v>0</v>
      </c>
      <c r="BF231" s="115">
        <f>IF(N231="snížená",J231,0)</f>
        <v>0</v>
      </c>
      <c r="BG231" s="115">
        <f>IF(N231="zákl. přenesená",J231,0)</f>
        <v>0</v>
      </c>
      <c r="BH231" s="115">
        <f>IF(N231="sníž. přenesená",J231,0)</f>
        <v>0</v>
      </c>
      <c r="BI231" s="115">
        <f>IF(N231="nulová",J231,0)</f>
        <v>0</v>
      </c>
      <c r="BJ231" s="9" t="s">
        <v>89</v>
      </c>
      <c r="BK231" s="115">
        <f>ROUND(I231*H231,2)</f>
        <v>0</v>
      </c>
      <c r="BL231" s="9" t="s">
        <v>149</v>
      </c>
      <c r="BM231" s="114" t="s">
        <v>318</v>
      </c>
    </row>
    <row r="232" spans="1:65" s="21" customFormat="1" ht="48.75" x14ac:dyDescent="0.2">
      <c r="A232" s="18"/>
      <c r="B232" s="19"/>
      <c r="C232" s="18"/>
      <c r="D232" s="116" t="s">
        <v>184</v>
      </c>
      <c r="E232" s="18"/>
      <c r="F232" s="146" t="s">
        <v>319</v>
      </c>
      <c r="G232" s="18"/>
      <c r="H232" s="18"/>
      <c r="I232" s="18"/>
      <c r="J232" s="18"/>
      <c r="K232" s="18"/>
      <c r="L232" s="19"/>
      <c r="M232" s="118"/>
      <c r="N232" s="119"/>
      <c r="O232" s="111"/>
      <c r="P232" s="111"/>
      <c r="Q232" s="111"/>
      <c r="R232" s="111"/>
      <c r="S232" s="111"/>
      <c r="T232" s="120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T232" s="9" t="s">
        <v>184</v>
      </c>
      <c r="AU232" s="9" t="s">
        <v>150</v>
      </c>
    </row>
    <row r="233" spans="1:65" s="130" customFormat="1" x14ac:dyDescent="0.2">
      <c r="B233" s="131"/>
      <c r="D233" s="116" t="s">
        <v>156</v>
      </c>
      <c r="E233" s="132" t="s">
        <v>1</v>
      </c>
      <c r="F233" s="133" t="s">
        <v>192</v>
      </c>
      <c r="H233" s="134">
        <v>1</v>
      </c>
      <c r="L233" s="131"/>
      <c r="M233" s="135"/>
      <c r="N233" s="136"/>
      <c r="O233" s="136"/>
      <c r="P233" s="136"/>
      <c r="Q233" s="136"/>
      <c r="R233" s="136"/>
      <c r="S233" s="136"/>
      <c r="T233" s="137"/>
      <c r="AT233" s="132" t="s">
        <v>156</v>
      </c>
      <c r="AU233" s="132" t="s">
        <v>150</v>
      </c>
      <c r="AV233" s="130" t="s">
        <v>91</v>
      </c>
      <c r="AW233" s="130" t="s">
        <v>36</v>
      </c>
      <c r="AX233" s="130" t="s">
        <v>89</v>
      </c>
      <c r="AY233" s="132" t="s">
        <v>139</v>
      </c>
    </row>
    <row r="234" spans="1:65" s="21" customFormat="1" ht="16.5" customHeight="1" x14ac:dyDescent="0.2">
      <c r="A234" s="18"/>
      <c r="B234" s="19"/>
      <c r="C234" s="103" t="s">
        <v>315</v>
      </c>
      <c r="D234" s="103" t="s">
        <v>144</v>
      </c>
      <c r="E234" s="104" t="s">
        <v>321</v>
      </c>
      <c r="F234" s="105" t="s">
        <v>322</v>
      </c>
      <c r="G234" s="106" t="s">
        <v>182</v>
      </c>
      <c r="H234" s="107">
        <v>1</v>
      </c>
      <c r="I234" s="1"/>
      <c r="J234" s="108">
        <f>ROUND(I234*H234,2)</f>
        <v>0</v>
      </c>
      <c r="K234" s="105" t="s">
        <v>1</v>
      </c>
      <c r="L234" s="19"/>
      <c r="M234" s="109" t="s">
        <v>1</v>
      </c>
      <c r="N234" s="110" t="s">
        <v>46</v>
      </c>
      <c r="O234" s="111"/>
      <c r="P234" s="112">
        <f>O234*H234</f>
        <v>0</v>
      </c>
      <c r="Q234" s="112">
        <v>0</v>
      </c>
      <c r="R234" s="112">
        <f>Q234*H234</f>
        <v>0</v>
      </c>
      <c r="S234" s="112">
        <v>0</v>
      </c>
      <c r="T234" s="113">
        <f>S234*H234</f>
        <v>0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R234" s="114" t="s">
        <v>149</v>
      </c>
      <c r="AT234" s="114" t="s">
        <v>144</v>
      </c>
      <c r="AU234" s="114" t="s">
        <v>150</v>
      </c>
      <c r="AY234" s="9" t="s">
        <v>139</v>
      </c>
      <c r="BE234" s="115">
        <f>IF(N234="základní",J234,0)</f>
        <v>0</v>
      </c>
      <c r="BF234" s="115">
        <f>IF(N234="snížená",J234,0)</f>
        <v>0</v>
      </c>
      <c r="BG234" s="115">
        <f>IF(N234="zákl. přenesená",J234,0)</f>
        <v>0</v>
      </c>
      <c r="BH234" s="115">
        <f>IF(N234="sníž. přenesená",J234,0)</f>
        <v>0</v>
      </c>
      <c r="BI234" s="115">
        <f>IF(N234="nulová",J234,0)</f>
        <v>0</v>
      </c>
      <c r="BJ234" s="9" t="s">
        <v>89</v>
      </c>
      <c r="BK234" s="115">
        <f>ROUND(I234*H234,2)</f>
        <v>0</v>
      </c>
      <c r="BL234" s="9" t="s">
        <v>149</v>
      </c>
      <c r="BM234" s="114" t="s">
        <v>323</v>
      </c>
    </row>
    <row r="235" spans="1:65" s="21" customFormat="1" ht="39" x14ac:dyDescent="0.2">
      <c r="A235" s="18"/>
      <c r="B235" s="19"/>
      <c r="C235" s="18"/>
      <c r="D235" s="116" t="s">
        <v>184</v>
      </c>
      <c r="E235" s="18"/>
      <c r="F235" s="146" t="s">
        <v>324</v>
      </c>
      <c r="G235" s="18"/>
      <c r="H235" s="18"/>
      <c r="I235" s="18"/>
      <c r="J235" s="18"/>
      <c r="K235" s="18"/>
      <c r="L235" s="19"/>
      <c r="M235" s="118"/>
      <c r="N235" s="119"/>
      <c r="O235" s="111"/>
      <c r="P235" s="111"/>
      <c r="Q235" s="111"/>
      <c r="R235" s="111"/>
      <c r="S235" s="111"/>
      <c r="T235" s="120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T235" s="9" t="s">
        <v>184</v>
      </c>
      <c r="AU235" s="9" t="s">
        <v>150</v>
      </c>
    </row>
    <row r="236" spans="1:65" s="130" customFormat="1" x14ac:dyDescent="0.2">
      <c r="B236" s="131"/>
      <c r="D236" s="116" t="s">
        <v>156</v>
      </c>
      <c r="E236" s="132" t="s">
        <v>1</v>
      </c>
      <c r="F236" s="133" t="s">
        <v>192</v>
      </c>
      <c r="H236" s="134">
        <v>1</v>
      </c>
      <c r="L236" s="131"/>
      <c r="M236" s="135"/>
      <c r="N236" s="136"/>
      <c r="O236" s="136"/>
      <c r="P236" s="136"/>
      <c r="Q236" s="136"/>
      <c r="R236" s="136"/>
      <c r="S236" s="136"/>
      <c r="T236" s="137"/>
      <c r="AT236" s="132" t="s">
        <v>156</v>
      </c>
      <c r="AU236" s="132" t="s">
        <v>150</v>
      </c>
      <c r="AV236" s="130" t="s">
        <v>91</v>
      </c>
      <c r="AW236" s="130" t="s">
        <v>36</v>
      </c>
      <c r="AX236" s="130" t="s">
        <v>89</v>
      </c>
      <c r="AY236" s="132" t="s">
        <v>139</v>
      </c>
    </row>
    <row r="237" spans="1:65" s="90" customFormat="1" ht="20.85" customHeight="1" x14ac:dyDescent="0.2">
      <c r="B237" s="91"/>
      <c r="D237" s="92" t="s">
        <v>80</v>
      </c>
      <c r="E237" s="101" t="s">
        <v>325</v>
      </c>
      <c r="F237" s="101" t="s">
        <v>326</v>
      </c>
      <c r="J237" s="102">
        <f>BK237</f>
        <v>0</v>
      </c>
      <c r="L237" s="91"/>
      <c r="M237" s="95"/>
      <c r="N237" s="96"/>
      <c r="O237" s="96"/>
      <c r="P237" s="97">
        <f>SUM(P238:P258)</f>
        <v>0</v>
      </c>
      <c r="Q237" s="96"/>
      <c r="R237" s="97">
        <f>SUM(R238:R258)</f>
        <v>0</v>
      </c>
      <c r="S237" s="96"/>
      <c r="T237" s="98">
        <f>SUM(T238:T258)</f>
        <v>0</v>
      </c>
      <c r="AR237" s="92" t="s">
        <v>138</v>
      </c>
      <c r="AT237" s="99" t="s">
        <v>80</v>
      </c>
      <c r="AU237" s="99" t="s">
        <v>91</v>
      </c>
      <c r="AY237" s="92" t="s">
        <v>139</v>
      </c>
      <c r="BK237" s="100">
        <f>SUM(BK238:BK258)</f>
        <v>0</v>
      </c>
    </row>
    <row r="238" spans="1:65" s="21" customFormat="1" ht="16.5" customHeight="1" x14ac:dyDescent="0.2">
      <c r="A238" s="18"/>
      <c r="B238" s="19"/>
      <c r="C238" s="103" t="s">
        <v>320</v>
      </c>
      <c r="D238" s="103" t="s">
        <v>144</v>
      </c>
      <c r="E238" s="104" t="s">
        <v>328</v>
      </c>
      <c r="F238" s="105" t="s">
        <v>329</v>
      </c>
      <c r="G238" s="106" t="s">
        <v>182</v>
      </c>
      <c r="H238" s="107">
        <v>2</v>
      </c>
      <c r="I238" s="1"/>
      <c r="J238" s="108">
        <f>ROUND(I238*H238,2)</f>
        <v>0</v>
      </c>
      <c r="K238" s="105" t="s">
        <v>1</v>
      </c>
      <c r="L238" s="19"/>
      <c r="M238" s="109" t="s">
        <v>1</v>
      </c>
      <c r="N238" s="110" t="s">
        <v>46</v>
      </c>
      <c r="O238" s="111"/>
      <c r="P238" s="112">
        <f>O238*H238</f>
        <v>0</v>
      </c>
      <c r="Q238" s="112">
        <v>0</v>
      </c>
      <c r="R238" s="112">
        <f>Q238*H238</f>
        <v>0</v>
      </c>
      <c r="S238" s="112">
        <v>0</v>
      </c>
      <c r="T238" s="113">
        <f>S238*H238</f>
        <v>0</v>
      </c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R238" s="114" t="s">
        <v>149</v>
      </c>
      <c r="AT238" s="114" t="s">
        <v>144</v>
      </c>
      <c r="AU238" s="114" t="s">
        <v>150</v>
      </c>
      <c r="AY238" s="9" t="s">
        <v>139</v>
      </c>
      <c r="BE238" s="115">
        <f>IF(N238="základní",J238,0)</f>
        <v>0</v>
      </c>
      <c r="BF238" s="115">
        <f>IF(N238="snížená",J238,0)</f>
        <v>0</v>
      </c>
      <c r="BG238" s="115">
        <f>IF(N238="zákl. přenesená",J238,0)</f>
        <v>0</v>
      </c>
      <c r="BH238" s="115">
        <f>IF(N238="sníž. přenesená",J238,0)</f>
        <v>0</v>
      </c>
      <c r="BI238" s="115">
        <f>IF(N238="nulová",J238,0)</f>
        <v>0</v>
      </c>
      <c r="BJ238" s="9" t="s">
        <v>89</v>
      </c>
      <c r="BK238" s="115">
        <f>ROUND(I238*H238,2)</f>
        <v>0</v>
      </c>
      <c r="BL238" s="9" t="s">
        <v>149</v>
      </c>
      <c r="BM238" s="114" t="s">
        <v>330</v>
      </c>
    </row>
    <row r="239" spans="1:65" s="21" customFormat="1" ht="58.5" x14ac:dyDescent="0.2">
      <c r="A239" s="18"/>
      <c r="B239" s="19"/>
      <c r="C239" s="18"/>
      <c r="D239" s="116" t="s">
        <v>184</v>
      </c>
      <c r="E239" s="18"/>
      <c r="F239" s="146" t="s">
        <v>331</v>
      </c>
      <c r="G239" s="18"/>
      <c r="H239" s="18"/>
      <c r="I239" s="18"/>
      <c r="J239" s="18"/>
      <c r="K239" s="18"/>
      <c r="L239" s="19"/>
      <c r="M239" s="118"/>
      <c r="N239" s="119"/>
      <c r="O239" s="111"/>
      <c r="P239" s="111"/>
      <c r="Q239" s="111"/>
      <c r="R239" s="111"/>
      <c r="S239" s="111"/>
      <c r="T239" s="120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T239" s="9" t="s">
        <v>184</v>
      </c>
      <c r="AU239" s="9" t="s">
        <v>150</v>
      </c>
    </row>
    <row r="240" spans="1:65" s="130" customFormat="1" x14ac:dyDescent="0.2">
      <c r="B240" s="131"/>
      <c r="D240" s="116" t="s">
        <v>156</v>
      </c>
      <c r="E240" s="132" t="s">
        <v>1</v>
      </c>
      <c r="F240" s="133" t="s">
        <v>186</v>
      </c>
      <c r="H240" s="134">
        <v>2</v>
      </c>
      <c r="L240" s="131"/>
      <c r="M240" s="135"/>
      <c r="N240" s="136"/>
      <c r="O240" s="136"/>
      <c r="P240" s="136"/>
      <c r="Q240" s="136"/>
      <c r="R240" s="136"/>
      <c r="S240" s="136"/>
      <c r="T240" s="137"/>
      <c r="AT240" s="132" t="s">
        <v>156</v>
      </c>
      <c r="AU240" s="132" t="s">
        <v>150</v>
      </c>
      <c r="AV240" s="130" t="s">
        <v>91</v>
      </c>
      <c r="AW240" s="130" t="s">
        <v>36</v>
      </c>
      <c r="AX240" s="130" t="s">
        <v>89</v>
      </c>
      <c r="AY240" s="132" t="s">
        <v>139</v>
      </c>
    </row>
    <row r="241" spans="1:65" s="21" customFormat="1" ht="16.5" customHeight="1" x14ac:dyDescent="0.2">
      <c r="A241" s="18"/>
      <c r="B241" s="19"/>
      <c r="C241" s="103" t="s">
        <v>327</v>
      </c>
      <c r="D241" s="103" t="s">
        <v>144</v>
      </c>
      <c r="E241" s="104" t="s">
        <v>333</v>
      </c>
      <c r="F241" s="105" t="s">
        <v>334</v>
      </c>
      <c r="G241" s="106" t="s">
        <v>182</v>
      </c>
      <c r="H241" s="107">
        <v>2</v>
      </c>
      <c r="I241" s="1"/>
      <c r="J241" s="108">
        <f>ROUND(I241*H241,2)</f>
        <v>0</v>
      </c>
      <c r="K241" s="105" t="s">
        <v>1</v>
      </c>
      <c r="L241" s="19"/>
      <c r="M241" s="109" t="s">
        <v>1</v>
      </c>
      <c r="N241" s="110" t="s">
        <v>46</v>
      </c>
      <c r="O241" s="111"/>
      <c r="P241" s="112">
        <f>O241*H241</f>
        <v>0</v>
      </c>
      <c r="Q241" s="112">
        <v>0</v>
      </c>
      <c r="R241" s="112">
        <f>Q241*H241</f>
        <v>0</v>
      </c>
      <c r="S241" s="112">
        <v>0</v>
      </c>
      <c r="T241" s="113">
        <f>S241*H241</f>
        <v>0</v>
      </c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R241" s="114" t="s">
        <v>149</v>
      </c>
      <c r="AT241" s="114" t="s">
        <v>144</v>
      </c>
      <c r="AU241" s="114" t="s">
        <v>150</v>
      </c>
      <c r="AY241" s="9" t="s">
        <v>139</v>
      </c>
      <c r="BE241" s="115">
        <f>IF(N241="základní",J241,0)</f>
        <v>0</v>
      </c>
      <c r="BF241" s="115">
        <f>IF(N241="snížená",J241,0)</f>
        <v>0</v>
      </c>
      <c r="BG241" s="115">
        <f>IF(N241="zákl. přenesená",J241,0)</f>
        <v>0</v>
      </c>
      <c r="BH241" s="115">
        <f>IF(N241="sníž. přenesená",J241,0)</f>
        <v>0</v>
      </c>
      <c r="BI241" s="115">
        <f>IF(N241="nulová",J241,0)</f>
        <v>0</v>
      </c>
      <c r="BJ241" s="9" t="s">
        <v>89</v>
      </c>
      <c r="BK241" s="115">
        <f>ROUND(I241*H241,2)</f>
        <v>0</v>
      </c>
      <c r="BL241" s="9" t="s">
        <v>149</v>
      </c>
      <c r="BM241" s="114" t="s">
        <v>335</v>
      </c>
    </row>
    <row r="242" spans="1:65" s="21" customFormat="1" ht="29.25" x14ac:dyDescent="0.2">
      <c r="A242" s="18"/>
      <c r="B242" s="19"/>
      <c r="C242" s="18"/>
      <c r="D242" s="116" t="s">
        <v>184</v>
      </c>
      <c r="E242" s="18"/>
      <c r="F242" s="146" t="s">
        <v>336</v>
      </c>
      <c r="G242" s="18"/>
      <c r="H242" s="18"/>
      <c r="I242" s="18"/>
      <c r="J242" s="18"/>
      <c r="K242" s="18"/>
      <c r="L242" s="19"/>
      <c r="M242" s="118"/>
      <c r="N242" s="119"/>
      <c r="O242" s="111"/>
      <c r="P242" s="111"/>
      <c r="Q242" s="111"/>
      <c r="R242" s="111"/>
      <c r="S242" s="111"/>
      <c r="T242" s="120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T242" s="9" t="s">
        <v>184</v>
      </c>
      <c r="AU242" s="9" t="s">
        <v>150</v>
      </c>
    </row>
    <row r="243" spans="1:65" s="130" customFormat="1" x14ac:dyDescent="0.2">
      <c r="B243" s="131"/>
      <c r="D243" s="116" t="s">
        <v>156</v>
      </c>
      <c r="E243" s="132" t="s">
        <v>1</v>
      </c>
      <c r="F243" s="133" t="s">
        <v>186</v>
      </c>
      <c r="H243" s="134">
        <v>2</v>
      </c>
      <c r="L243" s="131"/>
      <c r="M243" s="135"/>
      <c r="N243" s="136"/>
      <c r="O243" s="136"/>
      <c r="P243" s="136"/>
      <c r="Q243" s="136"/>
      <c r="R243" s="136"/>
      <c r="S243" s="136"/>
      <c r="T243" s="137"/>
      <c r="AT243" s="132" t="s">
        <v>156</v>
      </c>
      <c r="AU243" s="132" t="s">
        <v>150</v>
      </c>
      <c r="AV243" s="130" t="s">
        <v>91</v>
      </c>
      <c r="AW243" s="130" t="s">
        <v>36</v>
      </c>
      <c r="AX243" s="130" t="s">
        <v>89</v>
      </c>
      <c r="AY243" s="132" t="s">
        <v>139</v>
      </c>
    </row>
    <row r="244" spans="1:65" s="21" customFormat="1" ht="16.5" customHeight="1" x14ac:dyDescent="0.2">
      <c r="A244" s="18"/>
      <c r="B244" s="19"/>
      <c r="C244" s="103" t="s">
        <v>332</v>
      </c>
      <c r="D244" s="103" t="s">
        <v>144</v>
      </c>
      <c r="E244" s="104" t="s">
        <v>338</v>
      </c>
      <c r="F244" s="105" t="s">
        <v>339</v>
      </c>
      <c r="G244" s="106" t="s">
        <v>182</v>
      </c>
      <c r="H244" s="107">
        <v>2</v>
      </c>
      <c r="I244" s="1"/>
      <c r="J244" s="108">
        <f>ROUND(I244*H244,2)</f>
        <v>0</v>
      </c>
      <c r="K244" s="105" t="s">
        <v>1</v>
      </c>
      <c r="L244" s="19"/>
      <c r="M244" s="109" t="s">
        <v>1</v>
      </c>
      <c r="N244" s="110" t="s">
        <v>46</v>
      </c>
      <c r="O244" s="111"/>
      <c r="P244" s="112">
        <f>O244*H244</f>
        <v>0</v>
      </c>
      <c r="Q244" s="112">
        <v>0</v>
      </c>
      <c r="R244" s="112">
        <f>Q244*H244</f>
        <v>0</v>
      </c>
      <c r="S244" s="112">
        <v>0</v>
      </c>
      <c r="T244" s="113">
        <f>S244*H244</f>
        <v>0</v>
      </c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R244" s="114" t="s">
        <v>149</v>
      </c>
      <c r="AT244" s="114" t="s">
        <v>144</v>
      </c>
      <c r="AU244" s="114" t="s">
        <v>150</v>
      </c>
      <c r="AY244" s="9" t="s">
        <v>139</v>
      </c>
      <c r="BE244" s="115">
        <f>IF(N244="základní",J244,0)</f>
        <v>0</v>
      </c>
      <c r="BF244" s="115">
        <f>IF(N244="snížená",J244,0)</f>
        <v>0</v>
      </c>
      <c r="BG244" s="115">
        <f>IF(N244="zákl. přenesená",J244,0)</f>
        <v>0</v>
      </c>
      <c r="BH244" s="115">
        <f>IF(N244="sníž. přenesená",J244,0)</f>
        <v>0</v>
      </c>
      <c r="BI244" s="115">
        <f>IF(N244="nulová",J244,0)</f>
        <v>0</v>
      </c>
      <c r="BJ244" s="9" t="s">
        <v>89</v>
      </c>
      <c r="BK244" s="115">
        <f>ROUND(I244*H244,2)</f>
        <v>0</v>
      </c>
      <c r="BL244" s="9" t="s">
        <v>149</v>
      </c>
      <c r="BM244" s="114" t="s">
        <v>340</v>
      </c>
    </row>
    <row r="245" spans="1:65" s="21" customFormat="1" ht="29.25" x14ac:dyDescent="0.2">
      <c r="A245" s="18"/>
      <c r="B245" s="19"/>
      <c r="C245" s="18"/>
      <c r="D245" s="116" t="s">
        <v>184</v>
      </c>
      <c r="E245" s="18"/>
      <c r="F245" s="146" t="s">
        <v>341</v>
      </c>
      <c r="G245" s="18"/>
      <c r="H245" s="18"/>
      <c r="I245" s="18"/>
      <c r="J245" s="18"/>
      <c r="K245" s="18"/>
      <c r="L245" s="19"/>
      <c r="M245" s="118"/>
      <c r="N245" s="119"/>
      <c r="O245" s="111"/>
      <c r="P245" s="111"/>
      <c r="Q245" s="111"/>
      <c r="R245" s="111"/>
      <c r="S245" s="111"/>
      <c r="T245" s="120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T245" s="9" t="s">
        <v>184</v>
      </c>
      <c r="AU245" s="9" t="s">
        <v>150</v>
      </c>
    </row>
    <row r="246" spans="1:65" s="130" customFormat="1" x14ac:dyDescent="0.2">
      <c r="B246" s="131"/>
      <c r="D246" s="116" t="s">
        <v>156</v>
      </c>
      <c r="E246" s="132" t="s">
        <v>1</v>
      </c>
      <c r="F246" s="133" t="s">
        <v>186</v>
      </c>
      <c r="H246" s="134">
        <v>2</v>
      </c>
      <c r="L246" s="131"/>
      <c r="M246" s="135"/>
      <c r="N246" s="136"/>
      <c r="O246" s="136"/>
      <c r="P246" s="136"/>
      <c r="Q246" s="136"/>
      <c r="R246" s="136"/>
      <c r="S246" s="136"/>
      <c r="T246" s="137"/>
      <c r="AT246" s="132" t="s">
        <v>156</v>
      </c>
      <c r="AU246" s="132" t="s">
        <v>150</v>
      </c>
      <c r="AV246" s="130" t="s">
        <v>91</v>
      </c>
      <c r="AW246" s="130" t="s">
        <v>36</v>
      </c>
      <c r="AX246" s="130" t="s">
        <v>89</v>
      </c>
      <c r="AY246" s="132" t="s">
        <v>139</v>
      </c>
    </row>
    <row r="247" spans="1:65" s="21" customFormat="1" ht="16.5" customHeight="1" x14ac:dyDescent="0.2">
      <c r="A247" s="18"/>
      <c r="B247" s="19"/>
      <c r="C247" s="103" t="s">
        <v>337</v>
      </c>
      <c r="D247" s="103" t="s">
        <v>144</v>
      </c>
      <c r="E247" s="104" t="s">
        <v>343</v>
      </c>
      <c r="F247" s="105" t="s">
        <v>344</v>
      </c>
      <c r="G247" s="106" t="s">
        <v>182</v>
      </c>
      <c r="H247" s="107">
        <v>2</v>
      </c>
      <c r="I247" s="1"/>
      <c r="J247" s="108">
        <f>ROUND(I247*H247,2)</f>
        <v>0</v>
      </c>
      <c r="K247" s="105" t="s">
        <v>1</v>
      </c>
      <c r="L247" s="19"/>
      <c r="M247" s="109" t="s">
        <v>1</v>
      </c>
      <c r="N247" s="110" t="s">
        <v>46</v>
      </c>
      <c r="O247" s="111"/>
      <c r="P247" s="112">
        <f>O247*H247</f>
        <v>0</v>
      </c>
      <c r="Q247" s="112">
        <v>0</v>
      </c>
      <c r="R247" s="112">
        <f>Q247*H247</f>
        <v>0</v>
      </c>
      <c r="S247" s="112">
        <v>0</v>
      </c>
      <c r="T247" s="113">
        <f>S247*H247</f>
        <v>0</v>
      </c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R247" s="114" t="s">
        <v>149</v>
      </c>
      <c r="AT247" s="114" t="s">
        <v>144</v>
      </c>
      <c r="AU247" s="114" t="s">
        <v>150</v>
      </c>
      <c r="AY247" s="9" t="s">
        <v>139</v>
      </c>
      <c r="BE247" s="115">
        <f>IF(N247="základní",J247,0)</f>
        <v>0</v>
      </c>
      <c r="BF247" s="115">
        <f>IF(N247="snížená",J247,0)</f>
        <v>0</v>
      </c>
      <c r="BG247" s="115">
        <f>IF(N247="zákl. přenesená",J247,0)</f>
        <v>0</v>
      </c>
      <c r="BH247" s="115">
        <f>IF(N247="sníž. přenesená",J247,0)</f>
        <v>0</v>
      </c>
      <c r="BI247" s="115">
        <f>IF(N247="nulová",J247,0)</f>
        <v>0</v>
      </c>
      <c r="BJ247" s="9" t="s">
        <v>89</v>
      </c>
      <c r="BK247" s="115">
        <f>ROUND(I247*H247,2)</f>
        <v>0</v>
      </c>
      <c r="BL247" s="9" t="s">
        <v>149</v>
      </c>
      <c r="BM247" s="114" t="s">
        <v>345</v>
      </c>
    </row>
    <row r="248" spans="1:65" s="21" customFormat="1" ht="29.25" x14ac:dyDescent="0.2">
      <c r="A248" s="18"/>
      <c r="B248" s="19"/>
      <c r="C248" s="18"/>
      <c r="D248" s="116" t="s">
        <v>184</v>
      </c>
      <c r="E248" s="18"/>
      <c r="F248" s="146" t="s">
        <v>346</v>
      </c>
      <c r="G248" s="18"/>
      <c r="H248" s="18"/>
      <c r="I248" s="18"/>
      <c r="J248" s="18"/>
      <c r="K248" s="18"/>
      <c r="L248" s="19"/>
      <c r="M248" s="118"/>
      <c r="N248" s="119"/>
      <c r="O248" s="111"/>
      <c r="P248" s="111"/>
      <c r="Q248" s="111"/>
      <c r="R248" s="111"/>
      <c r="S248" s="111"/>
      <c r="T248" s="120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T248" s="9" t="s">
        <v>184</v>
      </c>
      <c r="AU248" s="9" t="s">
        <v>150</v>
      </c>
    </row>
    <row r="249" spans="1:65" s="130" customFormat="1" x14ac:dyDescent="0.2">
      <c r="B249" s="131"/>
      <c r="D249" s="116" t="s">
        <v>156</v>
      </c>
      <c r="E249" s="132" t="s">
        <v>1</v>
      </c>
      <c r="F249" s="133" t="s">
        <v>186</v>
      </c>
      <c r="H249" s="134">
        <v>2</v>
      </c>
      <c r="L249" s="131"/>
      <c r="M249" s="135"/>
      <c r="N249" s="136"/>
      <c r="O249" s="136"/>
      <c r="P249" s="136"/>
      <c r="Q249" s="136"/>
      <c r="R249" s="136"/>
      <c r="S249" s="136"/>
      <c r="T249" s="137"/>
      <c r="AT249" s="132" t="s">
        <v>156</v>
      </c>
      <c r="AU249" s="132" t="s">
        <v>150</v>
      </c>
      <c r="AV249" s="130" t="s">
        <v>91</v>
      </c>
      <c r="AW249" s="130" t="s">
        <v>36</v>
      </c>
      <c r="AX249" s="130" t="s">
        <v>89</v>
      </c>
      <c r="AY249" s="132" t="s">
        <v>139</v>
      </c>
    </row>
    <row r="250" spans="1:65" s="21" customFormat="1" ht="16.5" customHeight="1" x14ac:dyDescent="0.2">
      <c r="A250" s="18"/>
      <c r="B250" s="19"/>
      <c r="C250" s="103" t="s">
        <v>342</v>
      </c>
      <c r="D250" s="103" t="s">
        <v>144</v>
      </c>
      <c r="E250" s="104" t="s">
        <v>348</v>
      </c>
      <c r="F250" s="105" t="s">
        <v>349</v>
      </c>
      <c r="G250" s="106" t="s">
        <v>182</v>
      </c>
      <c r="H250" s="107">
        <v>2</v>
      </c>
      <c r="I250" s="1"/>
      <c r="J250" s="108">
        <f>ROUND(I250*H250,2)</f>
        <v>0</v>
      </c>
      <c r="K250" s="105" t="s">
        <v>1</v>
      </c>
      <c r="L250" s="19"/>
      <c r="M250" s="109" t="s">
        <v>1</v>
      </c>
      <c r="N250" s="110" t="s">
        <v>46</v>
      </c>
      <c r="O250" s="111"/>
      <c r="P250" s="112">
        <f>O250*H250</f>
        <v>0</v>
      </c>
      <c r="Q250" s="112">
        <v>0</v>
      </c>
      <c r="R250" s="112">
        <f>Q250*H250</f>
        <v>0</v>
      </c>
      <c r="S250" s="112">
        <v>0</v>
      </c>
      <c r="T250" s="113">
        <f>S250*H250</f>
        <v>0</v>
      </c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R250" s="114" t="s">
        <v>149</v>
      </c>
      <c r="AT250" s="114" t="s">
        <v>144</v>
      </c>
      <c r="AU250" s="114" t="s">
        <v>150</v>
      </c>
      <c r="AY250" s="9" t="s">
        <v>139</v>
      </c>
      <c r="BE250" s="115">
        <f>IF(N250="základní",J250,0)</f>
        <v>0</v>
      </c>
      <c r="BF250" s="115">
        <f>IF(N250="snížená",J250,0)</f>
        <v>0</v>
      </c>
      <c r="BG250" s="115">
        <f>IF(N250="zákl. přenesená",J250,0)</f>
        <v>0</v>
      </c>
      <c r="BH250" s="115">
        <f>IF(N250="sníž. přenesená",J250,0)</f>
        <v>0</v>
      </c>
      <c r="BI250" s="115">
        <f>IF(N250="nulová",J250,0)</f>
        <v>0</v>
      </c>
      <c r="BJ250" s="9" t="s">
        <v>89</v>
      </c>
      <c r="BK250" s="115">
        <f>ROUND(I250*H250,2)</f>
        <v>0</v>
      </c>
      <c r="BL250" s="9" t="s">
        <v>149</v>
      </c>
      <c r="BM250" s="114" t="s">
        <v>350</v>
      </c>
    </row>
    <row r="251" spans="1:65" s="21" customFormat="1" ht="58.5" x14ac:dyDescent="0.2">
      <c r="A251" s="18"/>
      <c r="B251" s="19"/>
      <c r="C251" s="18"/>
      <c r="D251" s="116" t="s">
        <v>184</v>
      </c>
      <c r="E251" s="18"/>
      <c r="F251" s="146" t="s">
        <v>351</v>
      </c>
      <c r="G251" s="18"/>
      <c r="H251" s="18"/>
      <c r="I251" s="18"/>
      <c r="J251" s="18"/>
      <c r="K251" s="18"/>
      <c r="L251" s="19"/>
      <c r="M251" s="118"/>
      <c r="N251" s="119"/>
      <c r="O251" s="111"/>
      <c r="P251" s="111"/>
      <c r="Q251" s="111"/>
      <c r="R251" s="111"/>
      <c r="S251" s="111"/>
      <c r="T251" s="120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T251" s="9" t="s">
        <v>184</v>
      </c>
      <c r="AU251" s="9" t="s">
        <v>150</v>
      </c>
    </row>
    <row r="252" spans="1:65" s="130" customFormat="1" x14ac:dyDescent="0.2">
      <c r="B252" s="131"/>
      <c r="D252" s="116" t="s">
        <v>156</v>
      </c>
      <c r="E252" s="132" t="s">
        <v>1</v>
      </c>
      <c r="F252" s="133" t="s">
        <v>186</v>
      </c>
      <c r="H252" s="134">
        <v>2</v>
      </c>
      <c r="L252" s="131"/>
      <c r="M252" s="135"/>
      <c r="N252" s="136"/>
      <c r="O252" s="136"/>
      <c r="P252" s="136"/>
      <c r="Q252" s="136"/>
      <c r="R252" s="136"/>
      <c r="S252" s="136"/>
      <c r="T252" s="137"/>
      <c r="AT252" s="132" t="s">
        <v>156</v>
      </c>
      <c r="AU252" s="132" t="s">
        <v>150</v>
      </c>
      <c r="AV252" s="130" t="s">
        <v>91</v>
      </c>
      <c r="AW252" s="130" t="s">
        <v>36</v>
      </c>
      <c r="AX252" s="130" t="s">
        <v>89</v>
      </c>
      <c r="AY252" s="132" t="s">
        <v>139</v>
      </c>
    </row>
    <row r="253" spans="1:65" s="21" customFormat="1" ht="16.5" customHeight="1" x14ac:dyDescent="0.2">
      <c r="A253" s="18"/>
      <c r="B253" s="19"/>
      <c r="C253" s="103" t="s">
        <v>347</v>
      </c>
      <c r="D253" s="103" t="s">
        <v>144</v>
      </c>
      <c r="E253" s="104" t="s">
        <v>353</v>
      </c>
      <c r="F253" s="105" t="s">
        <v>354</v>
      </c>
      <c r="G253" s="106" t="s">
        <v>182</v>
      </c>
      <c r="H253" s="107">
        <v>2</v>
      </c>
      <c r="I253" s="1"/>
      <c r="J253" s="108">
        <f>ROUND(I253*H253,2)</f>
        <v>0</v>
      </c>
      <c r="K253" s="105" t="s">
        <v>1</v>
      </c>
      <c r="L253" s="19"/>
      <c r="M253" s="109" t="s">
        <v>1</v>
      </c>
      <c r="N253" s="110" t="s">
        <v>46</v>
      </c>
      <c r="O253" s="111"/>
      <c r="P253" s="112">
        <f>O253*H253</f>
        <v>0</v>
      </c>
      <c r="Q253" s="112">
        <v>0</v>
      </c>
      <c r="R253" s="112">
        <f>Q253*H253</f>
        <v>0</v>
      </c>
      <c r="S253" s="112">
        <v>0</v>
      </c>
      <c r="T253" s="113">
        <f>S253*H253</f>
        <v>0</v>
      </c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R253" s="114" t="s">
        <v>149</v>
      </c>
      <c r="AT253" s="114" t="s">
        <v>144</v>
      </c>
      <c r="AU253" s="114" t="s">
        <v>150</v>
      </c>
      <c r="AY253" s="9" t="s">
        <v>139</v>
      </c>
      <c r="BE253" s="115">
        <f>IF(N253="základní",J253,0)</f>
        <v>0</v>
      </c>
      <c r="BF253" s="115">
        <f>IF(N253="snížená",J253,0)</f>
        <v>0</v>
      </c>
      <c r="BG253" s="115">
        <f>IF(N253="zákl. přenesená",J253,0)</f>
        <v>0</v>
      </c>
      <c r="BH253" s="115">
        <f>IF(N253="sníž. přenesená",J253,0)</f>
        <v>0</v>
      </c>
      <c r="BI253" s="115">
        <f>IF(N253="nulová",J253,0)</f>
        <v>0</v>
      </c>
      <c r="BJ253" s="9" t="s">
        <v>89</v>
      </c>
      <c r="BK253" s="115">
        <f>ROUND(I253*H253,2)</f>
        <v>0</v>
      </c>
      <c r="BL253" s="9" t="s">
        <v>149</v>
      </c>
      <c r="BM253" s="114" t="s">
        <v>355</v>
      </c>
    </row>
    <row r="254" spans="1:65" s="21" customFormat="1" ht="58.5" x14ac:dyDescent="0.2">
      <c r="A254" s="18"/>
      <c r="B254" s="19"/>
      <c r="C254" s="18"/>
      <c r="D254" s="116" t="s">
        <v>184</v>
      </c>
      <c r="E254" s="18"/>
      <c r="F254" s="146" t="s">
        <v>356</v>
      </c>
      <c r="G254" s="18"/>
      <c r="H254" s="18"/>
      <c r="I254" s="18"/>
      <c r="J254" s="18"/>
      <c r="K254" s="18"/>
      <c r="L254" s="19"/>
      <c r="M254" s="118"/>
      <c r="N254" s="119"/>
      <c r="O254" s="111"/>
      <c r="P254" s="111"/>
      <c r="Q254" s="111"/>
      <c r="R254" s="111"/>
      <c r="S254" s="111"/>
      <c r="T254" s="120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T254" s="9" t="s">
        <v>184</v>
      </c>
      <c r="AU254" s="9" t="s">
        <v>150</v>
      </c>
    </row>
    <row r="255" spans="1:65" s="130" customFormat="1" x14ac:dyDescent="0.2">
      <c r="B255" s="131"/>
      <c r="D255" s="116" t="s">
        <v>156</v>
      </c>
      <c r="E255" s="132" t="s">
        <v>1</v>
      </c>
      <c r="F255" s="133" t="s">
        <v>186</v>
      </c>
      <c r="H255" s="134">
        <v>2</v>
      </c>
      <c r="L255" s="131"/>
      <c r="M255" s="135"/>
      <c r="N255" s="136"/>
      <c r="O255" s="136"/>
      <c r="P255" s="136"/>
      <c r="Q255" s="136"/>
      <c r="R255" s="136"/>
      <c r="S255" s="136"/>
      <c r="T255" s="137"/>
      <c r="AT255" s="132" t="s">
        <v>156</v>
      </c>
      <c r="AU255" s="132" t="s">
        <v>150</v>
      </c>
      <c r="AV255" s="130" t="s">
        <v>91</v>
      </c>
      <c r="AW255" s="130" t="s">
        <v>36</v>
      </c>
      <c r="AX255" s="130" t="s">
        <v>89</v>
      </c>
      <c r="AY255" s="132" t="s">
        <v>139</v>
      </c>
    </row>
    <row r="256" spans="1:65" s="21" customFormat="1" ht="16.5" customHeight="1" x14ac:dyDescent="0.2">
      <c r="A256" s="18"/>
      <c r="B256" s="19"/>
      <c r="C256" s="103" t="s">
        <v>352</v>
      </c>
      <c r="D256" s="103" t="s">
        <v>144</v>
      </c>
      <c r="E256" s="104" t="s">
        <v>358</v>
      </c>
      <c r="F256" s="105" t="s">
        <v>359</v>
      </c>
      <c r="G256" s="106" t="s">
        <v>182</v>
      </c>
      <c r="H256" s="107">
        <v>2</v>
      </c>
      <c r="I256" s="1"/>
      <c r="J256" s="108">
        <f>ROUND(I256*H256,2)</f>
        <v>0</v>
      </c>
      <c r="K256" s="105" t="s">
        <v>1</v>
      </c>
      <c r="L256" s="19"/>
      <c r="M256" s="109" t="s">
        <v>1</v>
      </c>
      <c r="N256" s="110" t="s">
        <v>46</v>
      </c>
      <c r="O256" s="111"/>
      <c r="P256" s="112">
        <f>O256*H256</f>
        <v>0</v>
      </c>
      <c r="Q256" s="112">
        <v>0</v>
      </c>
      <c r="R256" s="112">
        <f>Q256*H256</f>
        <v>0</v>
      </c>
      <c r="S256" s="112">
        <v>0</v>
      </c>
      <c r="T256" s="113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114" t="s">
        <v>149</v>
      </c>
      <c r="AT256" s="114" t="s">
        <v>144</v>
      </c>
      <c r="AU256" s="114" t="s">
        <v>150</v>
      </c>
      <c r="AY256" s="9" t="s">
        <v>139</v>
      </c>
      <c r="BE256" s="115">
        <f>IF(N256="základní",J256,0)</f>
        <v>0</v>
      </c>
      <c r="BF256" s="115">
        <f>IF(N256="snížená",J256,0)</f>
        <v>0</v>
      </c>
      <c r="BG256" s="115">
        <f>IF(N256="zákl. přenesená",J256,0)</f>
        <v>0</v>
      </c>
      <c r="BH256" s="115">
        <f>IF(N256="sníž. přenesená",J256,0)</f>
        <v>0</v>
      </c>
      <c r="BI256" s="115">
        <f>IF(N256="nulová",J256,0)</f>
        <v>0</v>
      </c>
      <c r="BJ256" s="9" t="s">
        <v>89</v>
      </c>
      <c r="BK256" s="115">
        <f>ROUND(I256*H256,2)</f>
        <v>0</v>
      </c>
      <c r="BL256" s="9" t="s">
        <v>149</v>
      </c>
      <c r="BM256" s="114" t="s">
        <v>360</v>
      </c>
    </row>
    <row r="257" spans="1:65" s="21" customFormat="1" ht="39" x14ac:dyDescent="0.2">
      <c r="A257" s="18"/>
      <c r="B257" s="19"/>
      <c r="C257" s="18"/>
      <c r="D257" s="116" t="s">
        <v>184</v>
      </c>
      <c r="E257" s="18"/>
      <c r="F257" s="146" t="s">
        <v>361</v>
      </c>
      <c r="G257" s="18"/>
      <c r="H257" s="18"/>
      <c r="I257" s="18"/>
      <c r="J257" s="18"/>
      <c r="K257" s="18"/>
      <c r="L257" s="19"/>
      <c r="M257" s="118"/>
      <c r="N257" s="119"/>
      <c r="O257" s="111"/>
      <c r="P257" s="111"/>
      <c r="Q257" s="111"/>
      <c r="R257" s="111"/>
      <c r="S257" s="111"/>
      <c r="T257" s="120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T257" s="9" t="s">
        <v>184</v>
      </c>
      <c r="AU257" s="9" t="s">
        <v>150</v>
      </c>
    </row>
    <row r="258" spans="1:65" s="130" customFormat="1" x14ac:dyDescent="0.2">
      <c r="B258" s="131"/>
      <c r="D258" s="116" t="s">
        <v>156</v>
      </c>
      <c r="E258" s="132" t="s">
        <v>1</v>
      </c>
      <c r="F258" s="133" t="s">
        <v>186</v>
      </c>
      <c r="H258" s="134">
        <v>2</v>
      </c>
      <c r="L258" s="131"/>
      <c r="M258" s="135"/>
      <c r="N258" s="136"/>
      <c r="O258" s="136"/>
      <c r="P258" s="136"/>
      <c r="Q258" s="136"/>
      <c r="R258" s="136"/>
      <c r="S258" s="136"/>
      <c r="T258" s="137"/>
      <c r="AT258" s="132" t="s">
        <v>156</v>
      </c>
      <c r="AU258" s="132" t="s">
        <v>150</v>
      </c>
      <c r="AV258" s="130" t="s">
        <v>91</v>
      </c>
      <c r="AW258" s="130" t="s">
        <v>36</v>
      </c>
      <c r="AX258" s="130" t="s">
        <v>89</v>
      </c>
      <c r="AY258" s="132" t="s">
        <v>139</v>
      </c>
    </row>
    <row r="259" spans="1:65" s="90" customFormat="1" ht="22.9" customHeight="1" x14ac:dyDescent="0.2">
      <c r="B259" s="91"/>
      <c r="D259" s="92" t="s">
        <v>80</v>
      </c>
      <c r="E259" s="101" t="s">
        <v>362</v>
      </c>
      <c r="F259" s="101" t="s">
        <v>363</v>
      </c>
      <c r="J259" s="102">
        <f>BK259</f>
        <v>0</v>
      </c>
      <c r="L259" s="91"/>
      <c r="M259" s="95"/>
      <c r="N259" s="96"/>
      <c r="O259" s="96"/>
      <c r="P259" s="97">
        <f>SUM(P260:P268)</f>
        <v>0</v>
      </c>
      <c r="Q259" s="96"/>
      <c r="R259" s="97">
        <f>SUM(R260:R268)</f>
        <v>0</v>
      </c>
      <c r="S259" s="96"/>
      <c r="T259" s="98">
        <f>SUM(T260:T268)</f>
        <v>0</v>
      </c>
      <c r="AR259" s="92" t="s">
        <v>138</v>
      </c>
      <c r="AT259" s="99" t="s">
        <v>80</v>
      </c>
      <c r="AU259" s="99" t="s">
        <v>89</v>
      </c>
      <c r="AY259" s="92" t="s">
        <v>139</v>
      </c>
      <c r="BK259" s="100">
        <f>SUM(BK260:BK268)</f>
        <v>0</v>
      </c>
    </row>
    <row r="260" spans="1:65" s="21" customFormat="1" ht="24.2" customHeight="1" x14ac:dyDescent="0.2">
      <c r="A260" s="18"/>
      <c r="B260" s="19"/>
      <c r="C260" s="103" t="s">
        <v>357</v>
      </c>
      <c r="D260" s="103" t="s">
        <v>144</v>
      </c>
      <c r="E260" s="104" t="s">
        <v>365</v>
      </c>
      <c r="F260" s="105" t="s">
        <v>366</v>
      </c>
      <c r="G260" s="106" t="s">
        <v>147</v>
      </c>
      <c r="H260" s="107">
        <v>5</v>
      </c>
      <c r="I260" s="1"/>
      <c r="J260" s="108">
        <f>ROUND(I260*H260,2)</f>
        <v>0</v>
      </c>
      <c r="K260" s="105" t="s">
        <v>1</v>
      </c>
      <c r="L260" s="19"/>
      <c r="M260" s="109" t="s">
        <v>1</v>
      </c>
      <c r="N260" s="110" t="s">
        <v>46</v>
      </c>
      <c r="O260" s="111"/>
      <c r="P260" s="112">
        <f>O260*H260</f>
        <v>0</v>
      </c>
      <c r="Q260" s="112">
        <v>0</v>
      </c>
      <c r="R260" s="112">
        <f>Q260*H260</f>
        <v>0</v>
      </c>
      <c r="S260" s="112">
        <v>0</v>
      </c>
      <c r="T260" s="113">
        <f>S260*H260</f>
        <v>0</v>
      </c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R260" s="114" t="s">
        <v>149</v>
      </c>
      <c r="AT260" s="114" t="s">
        <v>144</v>
      </c>
      <c r="AU260" s="114" t="s">
        <v>91</v>
      </c>
      <c r="AY260" s="9" t="s">
        <v>139</v>
      </c>
      <c r="BE260" s="115">
        <f>IF(N260="základní",J260,0)</f>
        <v>0</v>
      </c>
      <c r="BF260" s="115">
        <f>IF(N260="snížená",J260,0)</f>
        <v>0</v>
      </c>
      <c r="BG260" s="115">
        <f>IF(N260="zákl. přenesená",J260,0)</f>
        <v>0</v>
      </c>
      <c r="BH260" s="115">
        <f>IF(N260="sníž. přenesená",J260,0)</f>
        <v>0</v>
      </c>
      <c r="BI260" s="115">
        <f>IF(N260="nulová",J260,0)</f>
        <v>0</v>
      </c>
      <c r="BJ260" s="9" t="s">
        <v>89</v>
      </c>
      <c r="BK260" s="115">
        <f>ROUND(I260*H260,2)</f>
        <v>0</v>
      </c>
      <c r="BL260" s="9" t="s">
        <v>149</v>
      </c>
      <c r="BM260" s="114" t="s">
        <v>367</v>
      </c>
    </row>
    <row r="261" spans="1:65" s="21" customFormat="1" ht="78" x14ac:dyDescent="0.2">
      <c r="A261" s="18"/>
      <c r="B261" s="19"/>
      <c r="C261" s="18"/>
      <c r="D261" s="116" t="s">
        <v>184</v>
      </c>
      <c r="E261" s="18"/>
      <c r="F261" s="146" t="s">
        <v>368</v>
      </c>
      <c r="G261" s="18"/>
      <c r="H261" s="18"/>
      <c r="I261" s="18"/>
      <c r="J261" s="18"/>
      <c r="K261" s="18"/>
      <c r="L261" s="19"/>
      <c r="M261" s="118"/>
      <c r="N261" s="119"/>
      <c r="O261" s="111"/>
      <c r="P261" s="111"/>
      <c r="Q261" s="111"/>
      <c r="R261" s="111"/>
      <c r="S261" s="111"/>
      <c r="T261" s="120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T261" s="9" t="s">
        <v>184</v>
      </c>
      <c r="AU261" s="9" t="s">
        <v>91</v>
      </c>
    </row>
    <row r="262" spans="1:65" s="130" customFormat="1" x14ac:dyDescent="0.2">
      <c r="B262" s="131"/>
      <c r="D262" s="116" t="s">
        <v>156</v>
      </c>
      <c r="E262" s="132" t="s">
        <v>1</v>
      </c>
      <c r="F262" s="133" t="s">
        <v>369</v>
      </c>
      <c r="H262" s="134">
        <v>5</v>
      </c>
      <c r="L262" s="131"/>
      <c r="M262" s="135"/>
      <c r="N262" s="136"/>
      <c r="O262" s="136"/>
      <c r="P262" s="136"/>
      <c r="Q262" s="136"/>
      <c r="R262" s="136"/>
      <c r="S262" s="136"/>
      <c r="T262" s="137"/>
      <c r="AT262" s="132" t="s">
        <v>156</v>
      </c>
      <c r="AU262" s="132" t="s">
        <v>91</v>
      </c>
      <c r="AV262" s="130" t="s">
        <v>91</v>
      </c>
      <c r="AW262" s="130" t="s">
        <v>36</v>
      </c>
      <c r="AX262" s="130" t="s">
        <v>89</v>
      </c>
      <c r="AY262" s="132" t="s">
        <v>139</v>
      </c>
    </row>
    <row r="263" spans="1:65" s="21" customFormat="1" ht="16.5" customHeight="1" x14ac:dyDescent="0.2">
      <c r="A263" s="18"/>
      <c r="B263" s="19"/>
      <c r="C263" s="103" t="s">
        <v>364</v>
      </c>
      <c r="D263" s="103" t="s">
        <v>144</v>
      </c>
      <c r="E263" s="104" t="s">
        <v>371</v>
      </c>
      <c r="F263" s="105" t="s">
        <v>372</v>
      </c>
      <c r="G263" s="106" t="s">
        <v>182</v>
      </c>
      <c r="H263" s="107">
        <v>2</v>
      </c>
      <c r="I263" s="1"/>
      <c r="J263" s="108">
        <f>ROUND(I263*H263,2)</f>
        <v>0</v>
      </c>
      <c r="K263" s="105" t="s">
        <v>1</v>
      </c>
      <c r="L263" s="19"/>
      <c r="M263" s="109" t="s">
        <v>1</v>
      </c>
      <c r="N263" s="110" t="s">
        <v>46</v>
      </c>
      <c r="O263" s="111"/>
      <c r="P263" s="112">
        <f>O263*H263</f>
        <v>0</v>
      </c>
      <c r="Q263" s="112">
        <v>0</v>
      </c>
      <c r="R263" s="112">
        <f>Q263*H263</f>
        <v>0</v>
      </c>
      <c r="S263" s="112">
        <v>0</v>
      </c>
      <c r="T263" s="113">
        <f>S263*H263</f>
        <v>0</v>
      </c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R263" s="114" t="s">
        <v>149</v>
      </c>
      <c r="AT263" s="114" t="s">
        <v>144</v>
      </c>
      <c r="AU263" s="114" t="s">
        <v>91</v>
      </c>
      <c r="AY263" s="9" t="s">
        <v>139</v>
      </c>
      <c r="BE263" s="115">
        <f>IF(N263="základní",J263,0)</f>
        <v>0</v>
      </c>
      <c r="BF263" s="115">
        <f>IF(N263="snížená",J263,0)</f>
        <v>0</v>
      </c>
      <c r="BG263" s="115">
        <f>IF(N263="zákl. přenesená",J263,0)</f>
        <v>0</v>
      </c>
      <c r="BH263" s="115">
        <f>IF(N263="sníž. přenesená",J263,0)</f>
        <v>0</v>
      </c>
      <c r="BI263" s="115">
        <f>IF(N263="nulová",J263,0)</f>
        <v>0</v>
      </c>
      <c r="BJ263" s="9" t="s">
        <v>89</v>
      </c>
      <c r="BK263" s="115">
        <f>ROUND(I263*H263,2)</f>
        <v>0</v>
      </c>
      <c r="BL263" s="9" t="s">
        <v>149</v>
      </c>
      <c r="BM263" s="114" t="s">
        <v>373</v>
      </c>
    </row>
    <row r="264" spans="1:65" s="21" customFormat="1" ht="29.25" x14ac:dyDescent="0.2">
      <c r="A264" s="18"/>
      <c r="B264" s="19"/>
      <c r="C264" s="18"/>
      <c r="D264" s="116" t="s">
        <v>184</v>
      </c>
      <c r="E264" s="18"/>
      <c r="F264" s="146" t="s">
        <v>374</v>
      </c>
      <c r="G264" s="18"/>
      <c r="H264" s="18"/>
      <c r="I264" s="18"/>
      <c r="J264" s="18"/>
      <c r="K264" s="18"/>
      <c r="L264" s="19"/>
      <c r="M264" s="118"/>
      <c r="N264" s="119"/>
      <c r="O264" s="111"/>
      <c r="P264" s="111"/>
      <c r="Q264" s="111"/>
      <c r="R264" s="111"/>
      <c r="S264" s="111"/>
      <c r="T264" s="120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T264" s="9" t="s">
        <v>184</v>
      </c>
      <c r="AU264" s="9" t="s">
        <v>91</v>
      </c>
    </row>
    <row r="265" spans="1:65" s="130" customFormat="1" x14ac:dyDescent="0.2">
      <c r="B265" s="131"/>
      <c r="D265" s="116" t="s">
        <v>156</v>
      </c>
      <c r="E265" s="132" t="s">
        <v>1</v>
      </c>
      <c r="F265" s="133" t="s">
        <v>186</v>
      </c>
      <c r="H265" s="134">
        <v>2</v>
      </c>
      <c r="L265" s="131"/>
      <c r="M265" s="135"/>
      <c r="N265" s="136"/>
      <c r="O265" s="136"/>
      <c r="P265" s="136"/>
      <c r="Q265" s="136"/>
      <c r="R265" s="136"/>
      <c r="S265" s="136"/>
      <c r="T265" s="137"/>
      <c r="AT265" s="132" t="s">
        <v>156</v>
      </c>
      <c r="AU265" s="132" t="s">
        <v>91</v>
      </c>
      <c r="AV265" s="130" t="s">
        <v>91</v>
      </c>
      <c r="AW265" s="130" t="s">
        <v>36</v>
      </c>
      <c r="AX265" s="130" t="s">
        <v>89</v>
      </c>
      <c r="AY265" s="132" t="s">
        <v>139</v>
      </c>
    </row>
    <row r="266" spans="1:65" s="21" customFormat="1" ht="16.5" customHeight="1" x14ac:dyDescent="0.2">
      <c r="A266" s="18"/>
      <c r="B266" s="19"/>
      <c r="C266" s="103" t="s">
        <v>370</v>
      </c>
      <c r="D266" s="103" t="s">
        <v>144</v>
      </c>
      <c r="E266" s="104" t="s">
        <v>376</v>
      </c>
      <c r="F266" s="105" t="s">
        <v>377</v>
      </c>
      <c r="G266" s="106" t="s">
        <v>182</v>
      </c>
      <c r="H266" s="107">
        <v>1</v>
      </c>
      <c r="I266" s="1"/>
      <c r="J266" s="108">
        <f>ROUND(I266*H266,2)</f>
        <v>0</v>
      </c>
      <c r="K266" s="105" t="s">
        <v>1</v>
      </c>
      <c r="L266" s="19"/>
      <c r="M266" s="109" t="s">
        <v>1</v>
      </c>
      <c r="N266" s="110" t="s">
        <v>46</v>
      </c>
      <c r="O266" s="111"/>
      <c r="P266" s="112">
        <f>O266*H266</f>
        <v>0</v>
      </c>
      <c r="Q266" s="112">
        <v>0</v>
      </c>
      <c r="R266" s="112">
        <f>Q266*H266</f>
        <v>0</v>
      </c>
      <c r="S266" s="112">
        <v>0</v>
      </c>
      <c r="T266" s="113">
        <f>S266*H266</f>
        <v>0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R266" s="114" t="s">
        <v>149</v>
      </c>
      <c r="AT266" s="114" t="s">
        <v>144</v>
      </c>
      <c r="AU266" s="114" t="s">
        <v>91</v>
      </c>
      <c r="AY266" s="9" t="s">
        <v>139</v>
      </c>
      <c r="BE266" s="115">
        <f>IF(N266="základní",J266,0)</f>
        <v>0</v>
      </c>
      <c r="BF266" s="115">
        <f>IF(N266="snížená",J266,0)</f>
        <v>0</v>
      </c>
      <c r="BG266" s="115">
        <f>IF(N266="zákl. přenesená",J266,0)</f>
        <v>0</v>
      </c>
      <c r="BH266" s="115">
        <f>IF(N266="sníž. přenesená",J266,0)</f>
        <v>0</v>
      </c>
      <c r="BI266" s="115">
        <f>IF(N266="nulová",J266,0)</f>
        <v>0</v>
      </c>
      <c r="BJ266" s="9" t="s">
        <v>89</v>
      </c>
      <c r="BK266" s="115">
        <f>ROUND(I266*H266,2)</f>
        <v>0</v>
      </c>
      <c r="BL266" s="9" t="s">
        <v>149</v>
      </c>
      <c r="BM266" s="114" t="s">
        <v>378</v>
      </c>
    </row>
    <row r="267" spans="1:65" s="21" customFormat="1" ht="58.5" x14ac:dyDescent="0.2">
      <c r="A267" s="18"/>
      <c r="B267" s="19"/>
      <c r="C267" s="18"/>
      <c r="D267" s="116" t="s">
        <v>184</v>
      </c>
      <c r="E267" s="18"/>
      <c r="F267" s="146" t="s">
        <v>379</v>
      </c>
      <c r="G267" s="18"/>
      <c r="H267" s="18"/>
      <c r="I267" s="18"/>
      <c r="J267" s="18"/>
      <c r="K267" s="18"/>
      <c r="L267" s="19"/>
      <c r="M267" s="118"/>
      <c r="N267" s="119"/>
      <c r="O267" s="111"/>
      <c r="P267" s="111"/>
      <c r="Q267" s="111"/>
      <c r="R267" s="111"/>
      <c r="S267" s="111"/>
      <c r="T267" s="120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T267" s="9" t="s">
        <v>184</v>
      </c>
      <c r="AU267" s="9" t="s">
        <v>91</v>
      </c>
    </row>
    <row r="268" spans="1:65" s="130" customFormat="1" x14ac:dyDescent="0.2">
      <c r="B268" s="131"/>
      <c r="D268" s="116" t="s">
        <v>156</v>
      </c>
      <c r="E268" s="132" t="s">
        <v>1</v>
      </c>
      <c r="F268" s="133" t="s">
        <v>192</v>
      </c>
      <c r="H268" s="134">
        <v>1</v>
      </c>
      <c r="L268" s="131"/>
      <c r="M268" s="135"/>
      <c r="N268" s="136"/>
      <c r="O268" s="136"/>
      <c r="P268" s="136"/>
      <c r="Q268" s="136"/>
      <c r="R268" s="136"/>
      <c r="S268" s="136"/>
      <c r="T268" s="137"/>
      <c r="AT268" s="132" t="s">
        <v>156</v>
      </c>
      <c r="AU268" s="132" t="s">
        <v>91</v>
      </c>
      <c r="AV268" s="130" t="s">
        <v>91</v>
      </c>
      <c r="AW268" s="130" t="s">
        <v>36</v>
      </c>
      <c r="AX268" s="130" t="s">
        <v>89</v>
      </c>
      <c r="AY268" s="132" t="s">
        <v>139</v>
      </c>
    </row>
    <row r="269" spans="1:65" s="90" customFormat="1" ht="22.9" customHeight="1" x14ac:dyDescent="0.2">
      <c r="B269" s="91"/>
      <c r="D269" s="92" t="s">
        <v>80</v>
      </c>
      <c r="E269" s="101" t="s">
        <v>380</v>
      </c>
      <c r="F269" s="101" t="s">
        <v>381</v>
      </c>
      <c r="J269" s="102">
        <f>BK269</f>
        <v>0</v>
      </c>
      <c r="L269" s="91"/>
      <c r="M269" s="95"/>
      <c r="N269" s="96"/>
      <c r="O269" s="96"/>
      <c r="P269" s="97">
        <f>SUM(P270:P278)</f>
        <v>0</v>
      </c>
      <c r="Q269" s="96"/>
      <c r="R269" s="97">
        <f>SUM(R270:R278)</f>
        <v>0</v>
      </c>
      <c r="S269" s="96"/>
      <c r="T269" s="98">
        <f>SUM(T270:T278)</f>
        <v>0</v>
      </c>
      <c r="AR269" s="92" t="s">
        <v>138</v>
      </c>
      <c r="AT269" s="99" t="s">
        <v>80</v>
      </c>
      <c r="AU269" s="99" t="s">
        <v>89</v>
      </c>
      <c r="AY269" s="92" t="s">
        <v>139</v>
      </c>
      <c r="BK269" s="100">
        <f>SUM(BK270:BK278)</f>
        <v>0</v>
      </c>
    </row>
    <row r="270" spans="1:65" s="21" customFormat="1" ht="16.5" customHeight="1" x14ac:dyDescent="0.2">
      <c r="A270" s="18"/>
      <c r="B270" s="19"/>
      <c r="C270" s="103" t="s">
        <v>375</v>
      </c>
      <c r="D270" s="103" t="s">
        <v>144</v>
      </c>
      <c r="E270" s="104" t="s">
        <v>383</v>
      </c>
      <c r="F270" s="105" t="s">
        <v>384</v>
      </c>
      <c r="G270" s="106" t="s">
        <v>182</v>
      </c>
      <c r="H270" s="107">
        <v>1</v>
      </c>
      <c r="I270" s="1"/>
      <c r="J270" s="108">
        <f>ROUND(I270*H270,2)</f>
        <v>0</v>
      </c>
      <c r="K270" s="105" t="s">
        <v>1</v>
      </c>
      <c r="L270" s="19"/>
      <c r="M270" s="109" t="s">
        <v>1</v>
      </c>
      <c r="N270" s="110" t="s">
        <v>46</v>
      </c>
      <c r="O270" s="111"/>
      <c r="P270" s="112">
        <f>O270*H270</f>
        <v>0</v>
      </c>
      <c r="Q270" s="112">
        <v>0</v>
      </c>
      <c r="R270" s="112">
        <f>Q270*H270</f>
        <v>0</v>
      </c>
      <c r="S270" s="112">
        <v>0</v>
      </c>
      <c r="T270" s="113">
        <f>S270*H270</f>
        <v>0</v>
      </c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R270" s="114" t="s">
        <v>149</v>
      </c>
      <c r="AT270" s="114" t="s">
        <v>144</v>
      </c>
      <c r="AU270" s="114" t="s">
        <v>91</v>
      </c>
      <c r="AY270" s="9" t="s">
        <v>139</v>
      </c>
      <c r="BE270" s="115">
        <f>IF(N270="základní",J270,0)</f>
        <v>0</v>
      </c>
      <c r="BF270" s="115">
        <f>IF(N270="snížená",J270,0)</f>
        <v>0</v>
      </c>
      <c r="BG270" s="115">
        <f>IF(N270="zákl. přenesená",J270,0)</f>
        <v>0</v>
      </c>
      <c r="BH270" s="115">
        <f>IF(N270="sníž. přenesená",J270,0)</f>
        <v>0</v>
      </c>
      <c r="BI270" s="115">
        <f>IF(N270="nulová",J270,0)</f>
        <v>0</v>
      </c>
      <c r="BJ270" s="9" t="s">
        <v>89</v>
      </c>
      <c r="BK270" s="115">
        <f>ROUND(I270*H270,2)</f>
        <v>0</v>
      </c>
      <c r="BL270" s="9" t="s">
        <v>149</v>
      </c>
      <c r="BM270" s="114" t="s">
        <v>385</v>
      </c>
    </row>
    <row r="271" spans="1:65" s="21" customFormat="1" ht="39" x14ac:dyDescent="0.2">
      <c r="A271" s="18"/>
      <c r="B271" s="19"/>
      <c r="C271" s="18"/>
      <c r="D271" s="116" t="s">
        <v>184</v>
      </c>
      <c r="E271" s="18"/>
      <c r="F271" s="146" t="s">
        <v>386</v>
      </c>
      <c r="G271" s="18"/>
      <c r="H271" s="18"/>
      <c r="I271" s="18"/>
      <c r="J271" s="18"/>
      <c r="K271" s="18"/>
      <c r="L271" s="19"/>
      <c r="M271" s="118"/>
      <c r="N271" s="119"/>
      <c r="O271" s="111"/>
      <c r="P271" s="111"/>
      <c r="Q271" s="111"/>
      <c r="R271" s="111"/>
      <c r="S271" s="111"/>
      <c r="T271" s="120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T271" s="9" t="s">
        <v>184</v>
      </c>
      <c r="AU271" s="9" t="s">
        <v>91</v>
      </c>
    </row>
    <row r="272" spans="1:65" s="130" customFormat="1" x14ac:dyDescent="0.2">
      <c r="B272" s="131"/>
      <c r="D272" s="116" t="s">
        <v>156</v>
      </c>
      <c r="E272" s="132" t="s">
        <v>1</v>
      </c>
      <c r="F272" s="133" t="s">
        <v>192</v>
      </c>
      <c r="H272" s="134">
        <v>1</v>
      </c>
      <c r="L272" s="131"/>
      <c r="M272" s="135"/>
      <c r="N272" s="136"/>
      <c r="O272" s="136"/>
      <c r="P272" s="136"/>
      <c r="Q272" s="136"/>
      <c r="R272" s="136"/>
      <c r="S272" s="136"/>
      <c r="T272" s="137"/>
      <c r="AT272" s="132" t="s">
        <v>156</v>
      </c>
      <c r="AU272" s="132" t="s">
        <v>91</v>
      </c>
      <c r="AV272" s="130" t="s">
        <v>91</v>
      </c>
      <c r="AW272" s="130" t="s">
        <v>36</v>
      </c>
      <c r="AX272" s="130" t="s">
        <v>89</v>
      </c>
      <c r="AY272" s="132" t="s">
        <v>139</v>
      </c>
    </row>
    <row r="273" spans="1:65" s="21" customFormat="1" ht="16.5" customHeight="1" x14ac:dyDescent="0.2">
      <c r="A273" s="18"/>
      <c r="B273" s="19"/>
      <c r="C273" s="103" t="s">
        <v>382</v>
      </c>
      <c r="D273" s="103" t="s">
        <v>144</v>
      </c>
      <c r="E273" s="104" t="s">
        <v>388</v>
      </c>
      <c r="F273" s="105" t="s">
        <v>389</v>
      </c>
      <c r="G273" s="106" t="s">
        <v>182</v>
      </c>
      <c r="H273" s="107">
        <v>1</v>
      </c>
      <c r="I273" s="1"/>
      <c r="J273" s="108">
        <f>ROUND(I273*H273,2)</f>
        <v>0</v>
      </c>
      <c r="K273" s="105" t="s">
        <v>1</v>
      </c>
      <c r="L273" s="19"/>
      <c r="M273" s="109" t="s">
        <v>1</v>
      </c>
      <c r="N273" s="110" t="s">
        <v>46</v>
      </c>
      <c r="O273" s="111"/>
      <c r="P273" s="112">
        <f>O273*H273</f>
        <v>0</v>
      </c>
      <c r="Q273" s="112">
        <v>0</v>
      </c>
      <c r="R273" s="112">
        <f>Q273*H273</f>
        <v>0</v>
      </c>
      <c r="S273" s="112">
        <v>0</v>
      </c>
      <c r="T273" s="113">
        <f>S273*H273</f>
        <v>0</v>
      </c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R273" s="114" t="s">
        <v>149</v>
      </c>
      <c r="AT273" s="114" t="s">
        <v>144</v>
      </c>
      <c r="AU273" s="114" t="s">
        <v>91</v>
      </c>
      <c r="AY273" s="9" t="s">
        <v>139</v>
      </c>
      <c r="BE273" s="115">
        <f>IF(N273="základní",J273,0)</f>
        <v>0</v>
      </c>
      <c r="BF273" s="115">
        <f>IF(N273="snížená",J273,0)</f>
        <v>0</v>
      </c>
      <c r="BG273" s="115">
        <f>IF(N273="zákl. přenesená",J273,0)</f>
        <v>0</v>
      </c>
      <c r="BH273" s="115">
        <f>IF(N273="sníž. přenesená",J273,0)</f>
        <v>0</v>
      </c>
      <c r="BI273" s="115">
        <f>IF(N273="nulová",J273,0)</f>
        <v>0</v>
      </c>
      <c r="BJ273" s="9" t="s">
        <v>89</v>
      </c>
      <c r="BK273" s="115">
        <f>ROUND(I273*H273,2)</f>
        <v>0</v>
      </c>
      <c r="BL273" s="9" t="s">
        <v>149</v>
      </c>
      <c r="BM273" s="114" t="s">
        <v>390</v>
      </c>
    </row>
    <row r="274" spans="1:65" s="21" customFormat="1" ht="48.75" x14ac:dyDescent="0.2">
      <c r="A274" s="18"/>
      <c r="B274" s="19"/>
      <c r="C274" s="18"/>
      <c r="D274" s="116" t="s">
        <v>184</v>
      </c>
      <c r="E274" s="18"/>
      <c r="F274" s="146" t="s">
        <v>391</v>
      </c>
      <c r="G274" s="18"/>
      <c r="H274" s="18"/>
      <c r="I274" s="18"/>
      <c r="J274" s="18"/>
      <c r="K274" s="18"/>
      <c r="L274" s="19"/>
      <c r="M274" s="118"/>
      <c r="N274" s="119"/>
      <c r="O274" s="111"/>
      <c r="P274" s="111"/>
      <c r="Q274" s="111"/>
      <c r="R274" s="111"/>
      <c r="S274" s="111"/>
      <c r="T274" s="120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T274" s="9" t="s">
        <v>184</v>
      </c>
      <c r="AU274" s="9" t="s">
        <v>91</v>
      </c>
    </row>
    <row r="275" spans="1:65" s="130" customFormat="1" x14ac:dyDescent="0.2">
      <c r="B275" s="131"/>
      <c r="D275" s="116" t="s">
        <v>156</v>
      </c>
      <c r="E275" s="132" t="s">
        <v>1</v>
      </c>
      <c r="F275" s="133" t="s">
        <v>192</v>
      </c>
      <c r="H275" s="134">
        <v>1</v>
      </c>
      <c r="L275" s="131"/>
      <c r="M275" s="135"/>
      <c r="N275" s="136"/>
      <c r="O275" s="136"/>
      <c r="P275" s="136"/>
      <c r="Q275" s="136"/>
      <c r="R275" s="136"/>
      <c r="S275" s="136"/>
      <c r="T275" s="137"/>
      <c r="AT275" s="132" t="s">
        <v>156</v>
      </c>
      <c r="AU275" s="132" t="s">
        <v>91</v>
      </c>
      <c r="AV275" s="130" t="s">
        <v>91</v>
      </c>
      <c r="AW275" s="130" t="s">
        <v>36</v>
      </c>
      <c r="AX275" s="130" t="s">
        <v>89</v>
      </c>
      <c r="AY275" s="132" t="s">
        <v>139</v>
      </c>
    </row>
    <row r="276" spans="1:65" s="21" customFormat="1" ht="16.5" customHeight="1" x14ac:dyDescent="0.2">
      <c r="A276" s="18"/>
      <c r="B276" s="19"/>
      <c r="C276" s="103" t="s">
        <v>387</v>
      </c>
      <c r="D276" s="103" t="s">
        <v>144</v>
      </c>
      <c r="E276" s="104" t="s">
        <v>393</v>
      </c>
      <c r="F276" s="105" t="s">
        <v>394</v>
      </c>
      <c r="G276" s="106" t="s">
        <v>182</v>
      </c>
      <c r="H276" s="107">
        <v>1</v>
      </c>
      <c r="I276" s="1"/>
      <c r="J276" s="108">
        <f>ROUND(I276*H276,2)</f>
        <v>0</v>
      </c>
      <c r="K276" s="105" t="s">
        <v>1</v>
      </c>
      <c r="L276" s="19"/>
      <c r="M276" s="109" t="s">
        <v>1</v>
      </c>
      <c r="N276" s="110" t="s">
        <v>46</v>
      </c>
      <c r="O276" s="111"/>
      <c r="P276" s="112">
        <f>O276*H276</f>
        <v>0</v>
      </c>
      <c r="Q276" s="112">
        <v>0</v>
      </c>
      <c r="R276" s="112">
        <f>Q276*H276</f>
        <v>0</v>
      </c>
      <c r="S276" s="112">
        <v>0</v>
      </c>
      <c r="T276" s="113">
        <f>S276*H276</f>
        <v>0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R276" s="114" t="s">
        <v>149</v>
      </c>
      <c r="AT276" s="114" t="s">
        <v>144</v>
      </c>
      <c r="AU276" s="114" t="s">
        <v>91</v>
      </c>
      <c r="AY276" s="9" t="s">
        <v>139</v>
      </c>
      <c r="BE276" s="115">
        <f>IF(N276="základní",J276,0)</f>
        <v>0</v>
      </c>
      <c r="BF276" s="115">
        <f>IF(N276="snížená",J276,0)</f>
        <v>0</v>
      </c>
      <c r="BG276" s="115">
        <f>IF(N276="zákl. přenesená",J276,0)</f>
        <v>0</v>
      </c>
      <c r="BH276" s="115">
        <f>IF(N276="sníž. přenesená",J276,0)</f>
        <v>0</v>
      </c>
      <c r="BI276" s="115">
        <f>IF(N276="nulová",J276,0)</f>
        <v>0</v>
      </c>
      <c r="BJ276" s="9" t="s">
        <v>89</v>
      </c>
      <c r="BK276" s="115">
        <f>ROUND(I276*H276,2)</f>
        <v>0</v>
      </c>
      <c r="BL276" s="9" t="s">
        <v>149</v>
      </c>
      <c r="BM276" s="114" t="s">
        <v>395</v>
      </c>
    </row>
    <row r="277" spans="1:65" s="21" customFormat="1" ht="48.75" x14ac:dyDescent="0.2">
      <c r="A277" s="18"/>
      <c r="B277" s="19"/>
      <c r="C277" s="18"/>
      <c r="D277" s="116" t="s">
        <v>184</v>
      </c>
      <c r="E277" s="18"/>
      <c r="F277" s="146" t="s">
        <v>396</v>
      </c>
      <c r="G277" s="18"/>
      <c r="H277" s="18"/>
      <c r="I277" s="18"/>
      <c r="J277" s="18"/>
      <c r="K277" s="18"/>
      <c r="L277" s="19"/>
      <c r="M277" s="118"/>
      <c r="N277" s="119"/>
      <c r="O277" s="111"/>
      <c r="P277" s="111"/>
      <c r="Q277" s="111"/>
      <c r="R277" s="111"/>
      <c r="S277" s="111"/>
      <c r="T277" s="120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T277" s="9" t="s">
        <v>184</v>
      </c>
      <c r="AU277" s="9" t="s">
        <v>91</v>
      </c>
    </row>
    <row r="278" spans="1:65" s="130" customFormat="1" x14ac:dyDescent="0.2">
      <c r="B278" s="131"/>
      <c r="D278" s="116" t="s">
        <v>156</v>
      </c>
      <c r="E278" s="132" t="s">
        <v>1</v>
      </c>
      <c r="F278" s="133" t="s">
        <v>192</v>
      </c>
      <c r="H278" s="134">
        <v>1</v>
      </c>
      <c r="L278" s="131"/>
      <c r="M278" s="135"/>
      <c r="N278" s="136"/>
      <c r="O278" s="136"/>
      <c r="P278" s="136"/>
      <c r="Q278" s="136"/>
      <c r="R278" s="136"/>
      <c r="S278" s="136"/>
      <c r="T278" s="137"/>
      <c r="AT278" s="132" t="s">
        <v>156</v>
      </c>
      <c r="AU278" s="132" t="s">
        <v>91</v>
      </c>
      <c r="AV278" s="130" t="s">
        <v>91</v>
      </c>
      <c r="AW278" s="130" t="s">
        <v>36</v>
      </c>
      <c r="AX278" s="130" t="s">
        <v>89</v>
      </c>
      <c r="AY278" s="132" t="s">
        <v>139</v>
      </c>
    </row>
    <row r="279" spans="1:65" s="90" customFormat="1" ht="22.9" customHeight="1" x14ac:dyDescent="0.2">
      <c r="B279" s="91"/>
      <c r="D279" s="92" t="s">
        <v>80</v>
      </c>
      <c r="E279" s="101" t="s">
        <v>397</v>
      </c>
      <c r="F279" s="101" t="s">
        <v>398</v>
      </c>
      <c r="J279" s="102">
        <f>BK279</f>
        <v>0</v>
      </c>
      <c r="L279" s="91"/>
      <c r="M279" s="95"/>
      <c r="N279" s="96"/>
      <c r="O279" s="96"/>
      <c r="P279" s="97">
        <f>SUM(P280:P282)</f>
        <v>0</v>
      </c>
      <c r="Q279" s="96"/>
      <c r="R279" s="97">
        <f>SUM(R280:R282)</f>
        <v>0</v>
      </c>
      <c r="S279" s="96"/>
      <c r="T279" s="98">
        <f>SUM(T280:T282)</f>
        <v>0</v>
      </c>
      <c r="AR279" s="92" t="s">
        <v>138</v>
      </c>
      <c r="AT279" s="99" t="s">
        <v>80</v>
      </c>
      <c r="AU279" s="99" t="s">
        <v>89</v>
      </c>
      <c r="AY279" s="92" t="s">
        <v>139</v>
      </c>
      <c r="BK279" s="100">
        <f>SUM(BK280:BK282)</f>
        <v>0</v>
      </c>
    </row>
    <row r="280" spans="1:65" s="21" customFormat="1" ht="16.5" customHeight="1" x14ac:dyDescent="0.2">
      <c r="A280" s="18"/>
      <c r="B280" s="19"/>
      <c r="C280" s="103" t="s">
        <v>392</v>
      </c>
      <c r="D280" s="103" t="s">
        <v>144</v>
      </c>
      <c r="E280" s="104" t="s">
        <v>400</v>
      </c>
      <c r="F280" s="105" t="s">
        <v>401</v>
      </c>
      <c r="G280" s="106" t="s">
        <v>182</v>
      </c>
      <c r="H280" s="107">
        <v>1</v>
      </c>
      <c r="I280" s="1"/>
      <c r="J280" s="108">
        <f>ROUND(I280*H280,2)</f>
        <v>0</v>
      </c>
      <c r="K280" s="105" t="s">
        <v>148</v>
      </c>
      <c r="L280" s="19"/>
      <c r="M280" s="109" t="s">
        <v>1</v>
      </c>
      <c r="N280" s="110" t="s">
        <v>46</v>
      </c>
      <c r="O280" s="111"/>
      <c r="P280" s="112">
        <f>O280*H280</f>
        <v>0</v>
      </c>
      <c r="Q280" s="112">
        <v>0</v>
      </c>
      <c r="R280" s="112">
        <f>Q280*H280</f>
        <v>0</v>
      </c>
      <c r="S280" s="112">
        <v>0</v>
      </c>
      <c r="T280" s="113">
        <f>S280*H280</f>
        <v>0</v>
      </c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R280" s="114" t="s">
        <v>402</v>
      </c>
      <c r="AT280" s="114" t="s">
        <v>144</v>
      </c>
      <c r="AU280" s="114" t="s">
        <v>91</v>
      </c>
      <c r="AY280" s="9" t="s">
        <v>139</v>
      </c>
      <c r="BE280" s="115">
        <f>IF(N280="základní",J280,0)</f>
        <v>0</v>
      </c>
      <c r="BF280" s="115">
        <f>IF(N280="snížená",J280,0)</f>
        <v>0</v>
      </c>
      <c r="BG280" s="115">
        <f>IF(N280="zákl. přenesená",J280,0)</f>
        <v>0</v>
      </c>
      <c r="BH280" s="115">
        <f>IF(N280="sníž. přenesená",J280,0)</f>
        <v>0</v>
      </c>
      <c r="BI280" s="115">
        <f>IF(N280="nulová",J280,0)</f>
        <v>0</v>
      </c>
      <c r="BJ280" s="9" t="s">
        <v>89</v>
      </c>
      <c r="BK280" s="115">
        <f>ROUND(I280*H280,2)</f>
        <v>0</v>
      </c>
      <c r="BL280" s="9" t="s">
        <v>402</v>
      </c>
      <c r="BM280" s="114" t="s">
        <v>403</v>
      </c>
    </row>
    <row r="281" spans="1:65" s="21" customFormat="1" x14ac:dyDescent="0.2">
      <c r="A281" s="18"/>
      <c r="B281" s="19"/>
      <c r="C281" s="18"/>
      <c r="D281" s="121" t="s">
        <v>154</v>
      </c>
      <c r="E281" s="18"/>
      <c r="F281" s="122" t="s">
        <v>404</v>
      </c>
      <c r="G281" s="18"/>
      <c r="H281" s="18"/>
      <c r="I281" s="18"/>
      <c r="J281" s="18"/>
      <c r="K281" s="18"/>
      <c r="L281" s="19"/>
      <c r="M281" s="118"/>
      <c r="N281" s="119"/>
      <c r="O281" s="111"/>
      <c r="P281" s="111"/>
      <c r="Q281" s="111"/>
      <c r="R281" s="111"/>
      <c r="S281" s="111"/>
      <c r="T281" s="120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T281" s="9" t="s">
        <v>154</v>
      </c>
      <c r="AU281" s="9" t="s">
        <v>91</v>
      </c>
    </row>
    <row r="282" spans="1:65" s="21" customFormat="1" ht="19.5" x14ac:dyDescent="0.2">
      <c r="A282" s="18"/>
      <c r="B282" s="19"/>
      <c r="C282" s="18"/>
      <c r="D282" s="116" t="s">
        <v>184</v>
      </c>
      <c r="E282" s="18"/>
      <c r="F282" s="146" t="s">
        <v>405</v>
      </c>
      <c r="G282" s="18"/>
      <c r="H282" s="18"/>
      <c r="I282" s="18"/>
      <c r="J282" s="18"/>
      <c r="K282" s="18"/>
      <c r="L282" s="19"/>
      <c r="M282" s="118"/>
      <c r="N282" s="119"/>
      <c r="O282" s="111"/>
      <c r="P282" s="111"/>
      <c r="Q282" s="111"/>
      <c r="R282" s="111"/>
      <c r="S282" s="111"/>
      <c r="T282" s="120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T282" s="9" t="s">
        <v>184</v>
      </c>
      <c r="AU282" s="9" t="s">
        <v>91</v>
      </c>
    </row>
    <row r="283" spans="1:65" s="90" customFormat="1" ht="22.9" customHeight="1" x14ac:dyDescent="0.2">
      <c r="B283" s="91"/>
      <c r="D283" s="92" t="s">
        <v>80</v>
      </c>
      <c r="E283" s="101" t="s">
        <v>406</v>
      </c>
      <c r="F283" s="101" t="s">
        <v>407</v>
      </c>
      <c r="J283" s="102">
        <f>BK283</f>
        <v>0</v>
      </c>
      <c r="L283" s="91"/>
      <c r="M283" s="95"/>
      <c r="N283" s="96"/>
      <c r="O283" s="96"/>
      <c r="P283" s="97">
        <f>SUM(P284:P286)</f>
        <v>0</v>
      </c>
      <c r="Q283" s="96"/>
      <c r="R283" s="97">
        <f>SUM(R284:R286)</f>
        <v>0</v>
      </c>
      <c r="S283" s="96"/>
      <c r="T283" s="98">
        <f>SUM(T284:T286)</f>
        <v>0</v>
      </c>
      <c r="AR283" s="92" t="s">
        <v>138</v>
      </c>
      <c r="AT283" s="99" t="s">
        <v>80</v>
      </c>
      <c r="AU283" s="99" t="s">
        <v>89</v>
      </c>
      <c r="AY283" s="92" t="s">
        <v>139</v>
      </c>
      <c r="BK283" s="100">
        <f>SUM(BK284:BK286)</f>
        <v>0</v>
      </c>
    </row>
    <row r="284" spans="1:65" s="21" customFormat="1" ht="16.5" customHeight="1" x14ac:dyDescent="0.2">
      <c r="A284" s="18"/>
      <c r="B284" s="19"/>
      <c r="C284" s="103" t="s">
        <v>399</v>
      </c>
      <c r="D284" s="103" t="s">
        <v>144</v>
      </c>
      <c r="E284" s="104" t="s">
        <v>409</v>
      </c>
      <c r="F284" s="105" t="s">
        <v>407</v>
      </c>
      <c r="G284" s="106" t="s">
        <v>182</v>
      </c>
      <c r="H284" s="107">
        <v>1</v>
      </c>
      <c r="I284" s="1"/>
      <c r="J284" s="108">
        <f>ROUND(I284*H284,2)</f>
        <v>0</v>
      </c>
      <c r="K284" s="105" t="s">
        <v>148</v>
      </c>
      <c r="L284" s="19"/>
      <c r="M284" s="109" t="s">
        <v>1</v>
      </c>
      <c r="N284" s="110" t="s">
        <v>46</v>
      </c>
      <c r="O284" s="111"/>
      <c r="P284" s="112">
        <f>O284*H284</f>
        <v>0</v>
      </c>
      <c r="Q284" s="112">
        <v>0</v>
      </c>
      <c r="R284" s="112">
        <f>Q284*H284</f>
        <v>0</v>
      </c>
      <c r="S284" s="112">
        <v>0</v>
      </c>
      <c r="T284" s="113">
        <f>S284*H284</f>
        <v>0</v>
      </c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R284" s="114" t="s">
        <v>402</v>
      </c>
      <c r="AT284" s="114" t="s">
        <v>144</v>
      </c>
      <c r="AU284" s="114" t="s">
        <v>91</v>
      </c>
      <c r="AY284" s="9" t="s">
        <v>139</v>
      </c>
      <c r="BE284" s="115">
        <f>IF(N284="základní",J284,0)</f>
        <v>0</v>
      </c>
      <c r="BF284" s="115">
        <f>IF(N284="snížená",J284,0)</f>
        <v>0</v>
      </c>
      <c r="BG284" s="115">
        <f>IF(N284="zákl. přenesená",J284,0)</f>
        <v>0</v>
      </c>
      <c r="BH284" s="115">
        <f>IF(N284="sníž. přenesená",J284,0)</f>
        <v>0</v>
      </c>
      <c r="BI284" s="115">
        <f>IF(N284="nulová",J284,0)</f>
        <v>0</v>
      </c>
      <c r="BJ284" s="9" t="s">
        <v>89</v>
      </c>
      <c r="BK284" s="115">
        <f>ROUND(I284*H284,2)</f>
        <v>0</v>
      </c>
      <c r="BL284" s="9" t="s">
        <v>402</v>
      </c>
      <c r="BM284" s="114" t="s">
        <v>410</v>
      </c>
    </row>
    <row r="285" spans="1:65" s="21" customFormat="1" x14ac:dyDescent="0.2">
      <c r="A285" s="18"/>
      <c r="B285" s="19"/>
      <c r="C285" s="18"/>
      <c r="D285" s="121" t="s">
        <v>154</v>
      </c>
      <c r="E285" s="18"/>
      <c r="F285" s="122" t="s">
        <v>411</v>
      </c>
      <c r="G285" s="18"/>
      <c r="H285" s="18"/>
      <c r="I285" s="18"/>
      <c r="J285" s="18"/>
      <c r="K285" s="18"/>
      <c r="L285" s="19"/>
      <c r="M285" s="118"/>
      <c r="N285" s="119"/>
      <c r="O285" s="111"/>
      <c r="P285" s="111"/>
      <c r="Q285" s="111"/>
      <c r="R285" s="111"/>
      <c r="S285" s="111"/>
      <c r="T285" s="120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T285" s="9" t="s">
        <v>154</v>
      </c>
      <c r="AU285" s="9" t="s">
        <v>91</v>
      </c>
    </row>
    <row r="286" spans="1:65" s="21" customFormat="1" ht="19.5" x14ac:dyDescent="0.2">
      <c r="A286" s="18"/>
      <c r="B286" s="19"/>
      <c r="C286" s="18"/>
      <c r="D286" s="116" t="s">
        <v>184</v>
      </c>
      <c r="E286" s="18"/>
      <c r="F286" s="146" t="s">
        <v>412</v>
      </c>
      <c r="G286" s="18"/>
      <c r="H286" s="18"/>
      <c r="I286" s="18"/>
      <c r="J286" s="18"/>
      <c r="K286" s="18"/>
      <c r="L286" s="19"/>
      <c r="M286" s="147"/>
      <c r="N286" s="148"/>
      <c r="O286" s="149"/>
      <c r="P286" s="149"/>
      <c r="Q286" s="149"/>
      <c r="R286" s="149"/>
      <c r="S286" s="149"/>
      <c r="T286" s="150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T286" s="9" t="s">
        <v>184</v>
      </c>
      <c r="AU286" s="9" t="s">
        <v>91</v>
      </c>
    </row>
    <row r="287" spans="1:65" s="21" customFormat="1" ht="6.95" customHeight="1" x14ac:dyDescent="0.2">
      <c r="A287" s="18"/>
      <c r="B287" s="55"/>
      <c r="C287" s="56"/>
      <c r="D287" s="56"/>
      <c r="E287" s="56"/>
      <c r="F287" s="56"/>
      <c r="G287" s="56"/>
      <c r="H287" s="56"/>
      <c r="I287" s="56"/>
      <c r="J287" s="56"/>
      <c r="K287" s="56"/>
      <c r="L287" s="19"/>
      <c r="M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</row>
  </sheetData>
  <sheetProtection algorithmName="SHA-512" hashValue="TVJWB4BFYAoMDBzzL3o7NCWAhvzGxudABqupB/PzICp4+BrtZ0XhDPrLWPG887vX8RilgdxqyhJwkm/o8IBDMQ==" saltValue="Un6X7xoL00eugU31SVMWVg==" spinCount="100000" sheet="1" objects="1" scenarios="1"/>
  <autoFilter ref="C129:K286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6" r:id="rId1"/>
    <hyperlink ref="F141" r:id="rId2"/>
    <hyperlink ref="F147" r:id="rId3"/>
    <hyperlink ref="F152" r:id="rId4"/>
    <hyperlink ref="F281" r:id="rId5"/>
    <hyperlink ref="F285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workbookViewId="0">
      <selection activeCell="A2" sqref="A2"/>
    </sheetView>
  </sheetViews>
  <sheetFormatPr defaultRowHeight="11.25" x14ac:dyDescent="0.2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4" style="6" customWidth="1"/>
    <col min="9" max="9" width="15.83203125" style="6" customWidth="1"/>
    <col min="10" max="11" width="22.332031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 x14ac:dyDescent="0.2">
      <c r="L2" s="7" t="s">
        <v>5</v>
      </c>
      <c r="M2" s="8"/>
      <c r="N2" s="8"/>
      <c r="O2" s="8"/>
      <c r="P2" s="8"/>
      <c r="Q2" s="8"/>
      <c r="R2" s="8"/>
      <c r="S2" s="8"/>
      <c r="T2" s="8"/>
      <c r="U2" s="8"/>
      <c r="V2" s="8"/>
      <c r="AT2" s="9" t="s">
        <v>97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91</v>
      </c>
    </row>
    <row r="4" spans="1:46" ht="24.95" customHeight="1" x14ac:dyDescent="0.2">
      <c r="B4" s="12"/>
      <c r="D4" s="13" t="s">
        <v>102</v>
      </c>
      <c r="L4" s="12"/>
      <c r="M4" s="14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5" t="s">
        <v>16</v>
      </c>
      <c r="L6" s="12"/>
    </row>
    <row r="7" spans="1:46" ht="16.5" customHeight="1" x14ac:dyDescent="0.2">
      <c r="B7" s="12"/>
      <c r="E7" s="16" t="str">
        <f>'Rekapitulace stavby'!K6</f>
        <v>VD Pardubice, oprava Gallových řetězů jezu</v>
      </c>
      <c r="F7" s="17"/>
      <c r="G7" s="17"/>
      <c r="H7" s="17"/>
      <c r="L7" s="12"/>
    </row>
    <row r="8" spans="1:46" s="21" customFormat="1" ht="12" customHeight="1" x14ac:dyDescent="0.2">
      <c r="A8" s="18"/>
      <c r="B8" s="19"/>
      <c r="C8" s="18"/>
      <c r="D8" s="15" t="s">
        <v>103</v>
      </c>
      <c r="E8" s="18"/>
      <c r="F8" s="18"/>
      <c r="G8" s="18"/>
      <c r="H8" s="18"/>
      <c r="I8" s="18"/>
      <c r="J8" s="18"/>
      <c r="K8" s="18"/>
      <c r="L8" s="20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1" customFormat="1" ht="16.5" customHeight="1" x14ac:dyDescent="0.2">
      <c r="A9" s="18"/>
      <c r="B9" s="19"/>
      <c r="C9" s="18"/>
      <c r="D9" s="18"/>
      <c r="E9" s="22" t="s">
        <v>415</v>
      </c>
      <c r="F9" s="23"/>
      <c r="G9" s="23"/>
      <c r="H9" s="23"/>
      <c r="I9" s="18"/>
      <c r="J9" s="18"/>
      <c r="K9" s="18"/>
      <c r="L9" s="20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1" customFormat="1" x14ac:dyDescent="0.2">
      <c r="A10" s="18"/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20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1" customFormat="1" ht="12" customHeight="1" x14ac:dyDescent="0.2">
      <c r="A11" s="18"/>
      <c r="B11" s="19"/>
      <c r="C11" s="18"/>
      <c r="D11" s="15" t="s">
        <v>18</v>
      </c>
      <c r="E11" s="18"/>
      <c r="F11" s="24" t="s">
        <v>1</v>
      </c>
      <c r="G11" s="18"/>
      <c r="H11" s="18"/>
      <c r="I11" s="15" t="s">
        <v>19</v>
      </c>
      <c r="J11" s="24" t="s">
        <v>1</v>
      </c>
      <c r="K11" s="18"/>
      <c r="L11" s="20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1" customFormat="1" ht="12" customHeight="1" x14ac:dyDescent="0.2">
      <c r="A12" s="18"/>
      <c r="B12" s="19"/>
      <c r="C12" s="18"/>
      <c r="D12" s="15" t="s">
        <v>20</v>
      </c>
      <c r="E12" s="18"/>
      <c r="F12" s="24" t="s">
        <v>21</v>
      </c>
      <c r="G12" s="18"/>
      <c r="H12" s="18"/>
      <c r="I12" s="15" t="s">
        <v>22</v>
      </c>
      <c r="J12" s="25" t="str">
        <f>'Rekapitulace stavby'!AN8</f>
        <v>16. 9. 2022</v>
      </c>
      <c r="K12" s="18"/>
      <c r="L12" s="20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1" customFormat="1" ht="10.9" customHeight="1" x14ac:dyDescent="0.2">
      <c r="A13" s="18"/>
      <c r="B13" s="19"/>
      <c r="C13" s="18"/>
      <c r="D13" s="18"/>
      <c r="E13" s="18"/>
      <c r="F13" s="18"/>
      <c r="G13" s="18"/>
      <c r="H13" s="18"/>
      <c r="I13" s="18"/>
      <c r="J13" s="18"/>
      <c r="K13" s="18"/>
      <c r="L13" s="20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1" customFormat="1" ht="12" customHeight="1" x14ac:dyDescent="0.2">
      <c r="A14" s="18"/>
      <c r="B14" s="19"/>
      <c r="C14" s="18"/>
      <c r="D14" s="15" t="s">
        <v>24</v>
      </c>
      <c r="E14" s="18"/>
      <c r="F14" s="18"/>
      <c r="G14" s="18"/>
      <c r="H14" s="18"/>
      <c r="I14" s="15" t="s">
        <v>25</v>
      </c>
      <c r="J14" s="24" t="s">
        <v>26</v>
      </c>
      <c r="K14" s="18"/>
      <c r="L14" s="20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1" customFormat="1" ht="18" customHeight="1" x14ac:dyDescent="0.2">
      <c r="A15" s="18"/>
      <c r="B15" s="19"/>
      <c r="C15" s="18"/>
      <c r="D15" s="18"/>
      <c r="E15" s="24" t="s">
        <v>27</v>
      </c>
      <c r="F15" s="18"/>
      <c r="G15" s="18"/>
      <c r="H15" s="18"/>
      <c r="I15" s="15" t="s">
        <v>28</v>
      </c>
      <c r="J15" s="24" t="s">
        <v>29</v>
      </c>
      <c r="K15" s="18"/>
      <c r="L15" s="20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1" customFormat="1" ht="6.95" customHeight="1" x14ac:dyDescent="0.2">
      <c r="A16" s="18"/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20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1" customFormat="1" ht="12" customHeight="1" x14ac:dyDescent="0.2">
      <c r="A17" s="18"/>
      <c r="B17" s="19"/>
      <c r="C17" s="18"/>
      <c r="D17" s="15" t="s">
        <v>30</v>
      </c>
      <c r="E17" s="18"/>
      <c r="F17" s="18"/>
      <c r="G17" s="18"/>
      <c r="H17" s="18"/>
      <c r="I17" s="15" t="s">
        <v>25</v>
      </c>
      <c r="J17" s="26" t="str">
        <f>'Rekapitulace stavby'!AN13</f>
        <v>Vyplň údaj</v>
      </c>
      <c r="K17" s="18"/>
      <c r="L17" s="20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1" customFormat="1" ht="18" customHeight="1" x14ac:dyDescent="0.2">
      <c r="A18" s="18"/>
      <c r="B18" s="19"/>
      <c r="C18" s="18"/>
      <c r="D18" s="18"/>
      <c r="E18" s="27" t="str">
        <f>'Rekapitulace stavby'!E14</f>
        <v>Vyplň údaj</v>
      </c>
      <c r="F18" s="28"/>
      <c r="G18" s="28"/>
      <c r="H18" s="28"/>
      <c r="I18" s="15" t="s">
        <v>28</v>
      </c>
      <c r="J18" s="26" t="str">
        <f>'Rekapitulace stavby'!AN14</f>
        <v>Vyplň údaj</v>
      </c>
      <c r="K18" s="18"/>
      <c r="L18" s="20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1" customFormat="1" ht="6.95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20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1" customFormat="1" ht="12" customHeight="1" x14ac:dyDescent="0.2">
      <c r="A20" s="18"/>
      <c r="B20" s="19"/>
      <c r="C20" s="18"/>
      <c r="D20" s="15" t="s">
        <v>32</v>
      </c>
      <c r="E20" s="18"/>
      <c r="F20" s="18"/>
      <c r="G20" s="18"/>
      <c r="H20" s="18"/>
      <c r="I20" s="15" t="s">
        <v>25</v>
      </c>
      <c r="J20" s="24" t="s">
        <v>33</v>
      </c>
      <c r="K20" s="18"/>
      <c r="L20" s="20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1" customFormat="1" ht="18" customHeight="1" x14ac:dyDescent="0.2">
      <c r="A21" s="18"/>
      <c r="B21" s="19"/>
      <c r="C21" s="18"/>
      <c r="D21" s="18"/>
      <c r="E21" s="24" t="s">
        <v>34</v>
      </c>
      <c r="F21" s="18"/>
      <c r="G21" s="18"/>
      <c r="H21" s="18"/>
      <c r="I21" s="15" t="s">
        <v>28</v>
      </c>
      <c r="J21" s="24" t="s">
        <v>35</v>
      </c>
      <c r="K21" s="18"/>
      <c r="L21" s="20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1" customFormat="1" ht="6.95" customHeight="1" x14ac:dyDescent="0.2">
      <c r="A22" s="18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20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1" customFormat="1" ht="12" customHeight="1" x14ac:dyDescent="0.2">
      <c r="A23" s="18"/>
      <c r="B23" s="19"/>
      <c r="C23" s="18"/>
      <c r="D23" s="15" t="s">
        <v>37</v>
      </c>
      <c r="E23" s="18"/>
      <c r="F23" s="18"/>
      <c r="G23" s="18"/>
      <c r="H23" s="18"/>
      <c r="I23" s="15" t="s">
        <v>25</v>
      </c>
      <c r="J23" s="24" t="str">
        <f>IF('Rekapitulace stavby'!AN19="","",'Rekapitulace stavby'!AN19)</f>
        <v/>
      </c>
      <c r="K23" s="18"/>
      <c r="L23" s="20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1" customFormat="1" ht="18" customHeight="1" x14ac:dyDescent="0.2">
      <c r="A24" s="18"/>
      <c r="B24" s="19"/>
      <c r="C24" s="18"/>
      <c r="D24" s="18"/>
      <c r="E24" s="24" t="str">
        <f>IF('Rekapitulace stavby'!E20="","",'Rekapitulace stavby'!E20)</f>
        <v xml:space="preserve"> </v>
      </c>
      <c r="F24" s="18"/>
      <c r="G24" s="18"/>
      <c r="H24" s="18"/>
      <c r="I24" s="15" t="s">
        <v>28</v>
      </c>
      <c r="J24" s="24" t="str">
        <f>IF('Rekapitulace stavby'!AN20="","",'Rekapitulace stavby'!AN20)</f>
        <v/>
      </c>
      <c r="K24" s="18"/>
      <c r="L24" s="20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1" customFormat="1" ht="6.95" customHeight="1" x14ac:dyDescent="0.2">
      <c r="A25" s="18"/>
      <c r="B25" s="19"/>
      <c r="C25" s="18"/>
      <c r="D25" s="18"/>
      <c r="E25" s="18"/>
      <c r="F25" s="18"/>
      <c r="G25" s="18"/>
      <c r="H25" s="18"/>
      <c r="I25" s="18"/>
      <c r="J25" s="18"/>
      <c r="K25" s="18"/>
      <c r="L25" s="20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1" customFormat="1" ht="12" customHeight="1" x14ac:dyDescent="0.2">
      <c r="A26" s="18"/>
      <c r="B26" s="19"/>
      <c r="C26" s="18"/>
      <c r="D26" s="15" t="s">
        <v>39</v>
      </c>
      <c r="E26" s="18"/>
      <c r="F26" s="18"/>
      <c r="G26" s="18"/>
      <c r="H26" s="18"/>
      <c r="I26" s="18"/>
      <c r="J26" s="18"/>
      <c r="K26" s="18"/>
      <c r="L26" s="20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3" customFormat="1" ht="16.5" customHeight="1" x14ac:dyDescent="0.2">
      <c r="A27" s="29"/>
      <c r="B27" s="30"/>
      <c r="C27" s="29"/>
      <c r="D27" s="29"/>
      <c r="E27" s="31" t="s">
        <v>1</v>
      </c>
      <c r="F27" s="31"/>
      <c r="G27" s="31"/>
      <c r="H27" s="31"/>
      <c r="I27" s="29"/>
      <c r="J27" s="29"/>
      <c r="K27" s="29"/>
      <c r="L27" s="3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1" customFormat="1" ht="6.95" customHeight="1" x14ac:dyDescent="0.2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20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1" customFormat="1" ht="6.95" customHeight="1" x14ac:dyDescent="0.2">
      <c r="A29" s="18"/>
      <c r="B29" s="19"/>
      <c r="C29" s="18"/>
      <c r="D29" s="34"/>
      <c r="E29" s="34"/>
      <c r="F29" s="34"/>
      <c r="G29" s="34"/>
      <c r="H29" s="34"/>
      <c r="I29" s="34"/>
      <c r="J29" s="34"/>
      <c r="K29" s="34"/>
      <c r="L29" s="20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1" customFormat="1" ht="25.35" customHeight="1" x14ac:dyDescent="0.2">
      <c r="A30" s="18"/>
      <c r="B30" s="19"/>
      <c r="C30" s="18"/>
      <c r="D30" s="35" t="s">
        <v>41</v>
      </c>
      <c r="E30" s="18"/>
      <c r="F30" s="18"/>
      <c r="G30" s="18"/>
      <c r="H30" s="18"/>
      <c r="I30" s="18"/>
      <c r="J30" s="36">
        <f>ROUND(J130, 2)</f>
        <v>0</v>
      </c>
      <c r="K30" s="18"/>
      <c r="L30" s="20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1" customFormat="1" ht="6.95" customHeight="1" x14ac:dyDescent="0.2">
      <c r="A31" s="18"/>
      <c r="B31" s="19"/>
      <c r="C31" s="18"/>
      <c r="D31" s="34"/>
      <c r="E31" s="34"/>
      <c r="F31" s="34"/>
      <c r="G31" s="34"/>
      <c r="H31" s="34"/>
      <c r="I31" s="34"/>
      <c r="J31" s="34"/>
      <c r="K31" s="34"/>
      <c r="L31" s="20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1" customFormat="1" ht="14.45" customHeight="1" x14ac:dyDescent="0.2">
      <c r="A32" s="18"/>
      <c r="B32" s="19"/>
      <c r="C32" s="18"/>
      <c r="D32" s="18"/>
      <c r="E32" s="18"/>
      <c r="F32" s="37" t="s">
        <v>43</v>
      </c>
      <c r="G32" s="18"/>
      <c r="H32" s="18"/>
      <c r="I32" s="37" t="s">
        <v>42</v>
      </c>
      <c r="J32" s="37" t="s">
        <v>44</v>
      </c>
      <c r="K32" s="18"/>
      <c r="L32" s="20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1" customFormat="1" ht="14.45" customHeight="1" x14ac:dyDescent="0.2">
      <c r="A33" s="18"/>
      <c r="B33" s="19"/>
      <c r="C33" s="18"/>
      <c r="D33" s="38" t="s">
        <v>45</v>
      </c>
      <c r="E33" s="15" t="s">
        <v>46</v>
      </c>
      <c r="F33" s="39">
        <f>ROUND((SUM(BE130:BE289)),  2)</f>
        <v>0</v>
      </c>
      <c r="G33" s="18"/>
      <c r="H33" s="18"/>
      <c r="I33" s="40">
        <v>0.21</v>
      </c>
      <c r="J33" s="39">
        <f>ROUND(((SUM(BE130:BE289))*I33),  2)</f>
        <v>0</v>
      </c>
      <c r="K33" s="18"/>
      <c r="L33" s="20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1" customFormat="1" ht="14.45" customHeight="1" x14ac:dyDescent="0.2">
      <c r="A34" s="18"/>
      <c r="B34" s="19"/>
      <c r="C34" s="18"/>
      <c r="D34" s="18"/>
      <c r="E34" s="15" t="s">
        <v>47</v>
      </c>
      <c r="F34" s="39">
        <f>ROUND((SUM(BF130:BF289)),  2)</f>
        <v>0</v>
      </c>
      <c r="G34" s="18"/>
      <c r="H34" s="18"/>
      <c r="I34" s="40">
        <v>0.15</v>
      </c>
      <c r="J34" s="39">
        <f>ROUND(((SUM(BF130:BF289))*I34),  2)</f>
        <v>0</v>
      </c>
      <c r="K34" s="18"/>
      <c r="L34" s="20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1" customFormat="1" ht="14.45" hidden="1" customHeight="1" x14ac:dyDescent="0.2">
      <c r="A35" s="18"/>
      <c r="B35" s="19"/>
      <c r="C35" s="18"/>
      <c r="D35" s="18"/>
      <c r="E35" s="15" t="s">
        <v>48</v>
      </c>
      <c r="F35" s="39">
        <f>ROUND((SUM(BG130:BG289)),  2)</f>
        <v>0</v>
      </c>
      <c r="G35" s="18"/>
      <c r="H35" s="18"/>
      <c r="I35" s="40">
        <v>0.21</v>
      </c>
      <c r="J35" s="39">
        <f>0</f>
        <v>0</v>
      </c>
      <c r="K35" s="18"/>
      <c r="L35" s="20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1" customFormat="1" ht="14.45" hidden="1" customHeight="1" x14ac:dyDescent="0.2">
      <c r="A36" s="18"/>
      <c r="B36" s="19"/>
      <c r="C36" s="18"/>
      <c r="D36" s="18"/>
      <c r="E36" s="15" t="s">
        <v>49</v>
      </c>
      <c r="F36" s="39">
        <f>ROUND((SUM(BH130:BH289)),  2)</f>
        <v>0</v>
      </c>
      <c r="G36" s="18"/>
      <c r="H36" s="18"/>
      <c r="I36" s="40">
        <v>0.15</v>
      </c>
      <c r="J36" s="39">
        <f>0</f>
        <v>0</v>
      </c>
      <c r="K36" s="18"/>
      <c r="L36" s="20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1" customFormat="1" ht="14.45" hidden="1" customHeight="1" x14ac:dyDescent="0.2">
      <c r="A37" s="18"/>
      <c r="B37" s="19"/>
      <c r="C37" s="18"/>
      <c r="D37" s="18"/>
      <c r="E37" s="15" t="s">
        <v>50</v>
      </c>
      <c r="F37" s="39">
        <f>ROUND((SUM(BI130:BI289)),  2)</f>
        <v>0</v>
      </c>
      <c r="G37" s="18"/>
      <c r="H37" s="18"/>
      <c r="I37" s="40">
        <v>0</v>
      </c>
      <c r="J37" s="39">
        <f>0</f>
        <v>0</v>
      </c>
      <c r="K37" s="18"/>
      <c r="L37" s="20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1" customFormat="1" ht="6.95" customHeight="1" x14ac:dyDescent="0.2">
      <c r="A38" s="18"/>
      <c r="B38" s="19"/>
      <c r="C38" s="18"/>
      <c r="D38" s="18"/>
      <c r="E38" s="18"/>
      <c r="F38" s="18"/>
      <c r="G38" s="18"/>
      <c r="H38" s="18"/>
      <c r="I38" s="18"/>
      <c r="J38" s="18"/>
      <c r="K38" s="18"/>
      <c r="L38" s="20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1" customFormat="1" ht="25.35" customHeight="1" x14ac:dyDescent="0.2">
      <c r="A39" s="18"/>
      <c r="B39" s="19"/>
      <c r="C39" s="41"/>
      <c r="D39" s="42" t="s">
        <v>51</v>
      </c>
      <c r="E39" s="43"/>
      <c r="F39" s="43"/>
      <c r="G39" s="44" t="s">
        <v>52</v>
      </c>
      <c r="H39" s="45" t="s">
        <v>53</v>
      </c>
      <c r="I39" s="43"/>
      <c r="J39" s="46">
        <f>SUM(J30:J37)</f>
        <v>0</v>
      </c>
      <c r="K39" s="47"/>
      <c r="L39" s="20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1" customFormat="1" ht="14.45" customHeight="1" x14ac:dyDescent="0.2">
      <c r="A40" s="18"/>
      <c r="B40" s="19"/>
      <c r="C40" s="18"/>
      <c r="D40" s="18"/>
      <c r="E40" s="18"/>
      <c r="F40" s="18"/>
      <c r="G40" s="18"/>
      <c r="H40" s="18"/>
      <c r="I40" s="18"/>
      <c r="J40" s="18"/>
      <c r="K40" s="18"/>
      <c r="L40" s="20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 x14ac:dyDescent="0.2">
      <c r="B41" s="12"/>
      <c r="L41" s="12"/>
    </row>
    <row r="42" spans="1:31" ht="14.45" customHeight="1" x14ac:dyDescent="0.2">
      <c r="B42" s="12"/>
      <c r="L42" s="12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1" customFormat="1" ht="14.45" customHeight="1" x14ac:dyDescent="0.2">
      <c r="B50" s="20"/>
      <c r="D50" s="48" t="s">
        <v>54</v>
      </c>
      <c r="E50" s="49"/>
      <c r="F50" s="49"/>
      <c r="G50" s="48" t="s">
        <v>55</v>
      </c>
      <c r="H50" s="49"/>
      <c r="I50" s="49"/>
      <c r="J50" s="49"/>
      <c r="K50" s="49"/>
      <c r="L50" s="2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1" customFormat="1" ht="12.75" x14ac:dyDescent="0.2">
      <c r="A61" s="18"/>
      <c r="B61" s="19"/>
      <c r="C61" s="18"/>
      <c r="D61" s="50" t="s">
        <v>56</v>
      </c>
      <c r="E61" s="51"/>
      <c r="F61" s="52" t="s">
        <v>57</v>
      </c>
      <c r="G61" s="50" t="s">
        <v>56</v>
      </c>
      <c r="H61" s="51"/>
      <c r="I61" s="51"/>
      <c r="J61" s="53" t="s">
        <v>57</v>
      </c>
      <c r="K61" s="51"/>
      <c r="L61" s="20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1" customFormat="1" ht="12.75" x14ac:dyDescent="0.2">
      <c r="A65" s="18"/>
      <c r="B65" s="19"/>
      <c r="C65" s="18"/>
      <c r="D65" s="48" t="s">
        <v>58</v>
      </c>
      <c r="E65" s="54"/>
      <c r="F65" s="54"/>
      <c r="G65" s="48" t="s">
        <v>59</v>
      </c>
      <c r="H65" s="54"/>
      <c r="I65" s="54"/>
      <c r="J65" s="54"/>
      <c r="K65" s="54"/>
      <c r="L65" s="20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1" customFormat="1" ht="12.75" x14ac:dyDescent="0.2">
      <c r="A76" s="18"/>
      <c r="B76" s="19"/>
      <c r="C76" s="18"/>
      <c r="D76" s="50" t="s">
        <v>56</v>
      </c>
      <c r="E76" s="51"/>
      <c r="F76" s="52" t="s">
        <v>57</v>
      </c>
      <c r="G76" s="50" t="s">
        <v>56</v>
      </c>
      <c r="H76" s="51"/>
      <c r="I76" s="51"/>
      <c r="J76" s="53" t="s">
        <v>57</v>
      </c>
      <c r="K76" s="51"/>
      <c r="L76" s="20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1" customFormat="1" ht="14.45" customHeight="1" x14ac:dyDescent="0.2">
      <c r="A77" s="1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20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1" customFormat="1" ht="6.95" customHeight="1" x14ac:dyDescent="0.2">
      <c r="A81" s="1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20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1" customFormat="1" ht="24.95" customHeight="1" x14ac:dyDescent="0.2">
      <c r="A82" s="18"/>
      <c r="B82" s="19"/>
      <c r="C82" s="13" t="s">
        <v>105</v>
      </c>
      <c r="D82" s="18"/>
      <c r="E82" s="18"/>
      <c r="F82" s="18"/>
      <c r="G82" s="18"/>
      <c r="H82" s="18"/>
      <c r="I82" s="18"/>
      <c r="J82" s="18"/>
      <c r="K82" s="18"/>
      <c r="L82" s="20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1" customFormat="1" ht="6.95" customHeight="1" x14ac:dyDescent="0.2">
      <c r="A83" s="18"/>
      <c r="B83" s="19"/>
      <c r="C83" s="18"/>
      <c r="D83" s="18"/>
      <c r="E83" s="18"/>
      <c r="F83" s="18"/>
      <c r="G83" s="18"/>
      <c r="H83" s="18"/>
      <c r="I83" s="18"/>
      <c r="J83" s="18"/>
      <c r="K83" s="18"/>
      <c r="L83" s="20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1" customFormat="1" ht="12" customHeight="1" x14ac:dyDescent="0.2">
      <c r="A84" s="18"/>
      <c r="B84" s="19"/>
      <c r="C84" s="15" t="s">
        <v>16</v>
      </c>
      <c r="D84" s="18"/>
      <c r="E84" s="18"/>
      <c r="F84" s="18"/>
      <c r="G84" s="18"/>
      <c r="H84" s="18"/>
      <c r="I84" s="18"/>
      <c r="J84" s="18"/>
      <c r="K84" s="18"/>
      <c r="L84" s="20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1" customFormat="1" ht="16.5" customHeight="1" x14ac:dyDescent="0.2">
      <c r="A85" s="18"/>
      <c r="B85" s="19"/>
      <c r="C85" s="18"/>
      <c r="D85" s="18"/>
      <c r="E85" s="16" t="str">
        <f>E7</f>
        <v>VD Pardubice, oprava Gallových řetězů jezu</v>
      </c>
      <c r="F85" s="17"/>
      <c r="G85" s="17"/>
      <c r="H85" s="17"/>
      <c r="I85" s="18"/>
      <c r="J85" s="18"/>
      <c r="K85" s="18"/>
      <c r="L85" s="20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1" customFormat="1" ht="12" customHeight="1" x14ac:dyDescent="0.2">
      <c r="A86" s="18"/>
      <c r="B86" s="19"/>
      <c r="C86" s="15" t="s">
        <v>103</v>
      </c>
      <c r="D86" s="18"/>
      <c r="E86" s="18"/>
      <c r="F86" s="18"/>
      <c r="G86" s="18"/>
      <c r="H86" s="18"/>
      <c r="I86" s="18"/>
      <c r="J86" s="18"/>
      <c r="K86" s="18"/>
      <c r="L86" s="20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1" customFormat="1" ht="16.5" customHeight="1" x14ac:dyDescent="0.2">
      <c r="A87" s="18"/>
      <c r="B87" s="19"/>
      <c r="C87" s="18"/>
      <c r="D87" s="18"/>
      <c r="E87" s="22" t="str">
        <f>E9</f>
        <v>03 - Oprava Gallových řetězů pole pravého</v>
      </c>
      <c r="F87" s="23"/>
      <c r="G87" s="23"/>
      <c r="H87" s="23"/>
      <c r="I87" s="18"/>
      <c r="J87" s="18"/>
      <c r="K87" s="18"/>
      <c r="L87" s="20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1" customFormat="1" ht="6.95" customHeight="1" x14ac:dyDescent="0.2">
      <c r="A88" s="18"/>
      <c r="B88" s="19"/>
      <c r="C88" s="18"/>
      <c r="D88" s="18"/>
      <c r="E88" s="18"/>
      <c r="F88" s="18"/>
      <c r="G88" s="18"/>
      <c r="H88" s="18"/>
      <c r="I88" s="18"/>
      <c r="J88" s="18"/>
      <c r="K88" s="18"/>
      <c r="L88" s="20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1" customFormat="1" ht="12" customHeight="1" x14ac:dyDescent="0.2">
      <c r="A89" s="18"/>
      <c r="B89" s="19"/>
      <c r="C89" s="15" t="s">
        <v>20</v>
      </c>
      <c r="D89" s="18"/>
      <c r="E89" s="18"/>
      <c r="F89" s="24" t="str">
        <f>F12</f>
        <v>VD Pardubice, ř. km 967,423</v>
      </c>
      <c r="G89" s="18"/>
      <c r="H89" s="18"/>
      <c r="I89" s="15" t="s">
        <v>22</v>
      </c>
      <c r="J89" s="25" t="str">
        <f>IF(J12="","",J12)</f>
        <v>16. 9. 2022</v>
      </c>
      <c r="K89" s="18"/>
      <c r="L89" s="20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1" customFormat="1" ht="6.95" customHeight="1" x14ac:dyDescent="0.2">
      <c r="A90" s="18"/>
      <c r="B90" s="19"/>
      <c r="C90" s="18"/>
      <c r="D90" s="18"/>
      <c r="E90" s="18"/>
      <c r="F90" s="18"/>
      <c r="G90" s="18"/>
      <c r="H90" s="18"/>
      <c r="I90" s="18"/>
      <c r="J90" s="18"/>
      <c r="K90" s="18"/>
      <c r="L90" s="20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1" customFormat="1" ht="40.15" customHeight="1" x14ac:dyDescent="0.2">
      <c r="A91" s="18"/>
      <c r="B91" s="19"/>
      <c r="C91" s="15" t="s">
        <v>24</v>
      </c>
      <c r="D91" s="18"/>
      <c r="E91" s="18"/>
      <c r="F91" s="24" t="str">
        <f>E15</f>
        <v>Povodí Labe, státní podnik, Hradec Králové</v>
      </c>
      <c r="G91" s="18"/>
      <c r="H91" s="18"/>
      <c r="I91" s="15" t="s">
        <v>32</v>
      </c>
      <c r="J91" s="59" t="str">
        <f>E21</f>
        <v>Ing. Pavel Hačecký, Pod Krocínkou 467/6, 190 00 Pr</v>
      </c>
      <c r="K91" s="18"/>
      <c r="L91" s="20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1" customFormat="1" ht="15.2" customHeight="1" x14ac:dyDescent="0.2">
      <c r="A92" s="18"/>
      <c r="B92" s="19"/>
      <c r="C92" s="15" t="s">
        <v>30</v>
      </c>
      <c r="D92" s="18"/>
      <c r="E92" s="18"/>
      <c r="F92" s="24" t="str">
        <f>IF(E18="","",E18)</f>
        <v>Vyplň údaj</v>
      </c>
      <c r="G92" s="18"/>
      <c r="H92" s="18"/>
      <c r="I92" s="15" t="s">
        <v>37</v>
      </c>
      <c r="J92" s="59" t="str">
        <f>E24</f>
        <v xml:space="preserve"> </v>
      </c>
      <c r="K92" s="18"/>
      <c r="L92" s="20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1" customFormat="1" ht="10.35" customHeight="1" x14ac:dyDescent="0.2">
      <c r="A93" s="18"/>
      <c r="B93" s="19"/>
      <c r="C93" s="18"/>
      <c r="D93" s="18"/>
      <c r="E93" s="18"/>
      <c r="F93" s="18"/>
      <c r="G93" s="18"/>
      <c r="H93" s="18"/>
      <c r="I93" s="18"/>
      <c r="J93" s="18"/>
      <c r="K93" s="18"/>
      <c r="L93" s="20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1" customFormat="1" ht="29.25" customHeight="1" x14ac:dyDescent="0.2">
      <c r="A94" s="18"/>
      <c r="B94" s="19"/>
      <c r="C94" s="60" t="s">
        <v>106</v>
      </c>
      <c r="D94" s="41"/>
      <c r="E94" s="41"/>
      <c r="F94" s="41"/>
      <c r="G94" s="41"/>
      <c r="H94" s="41"/>
      <c r="I94" s="41"/>
      <c r="J94" s="61" t="s">
        <v>107</v>
      </c>
      <c r="K94" s="41"/>
      <c r="L94" s="20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1" customFormat="1" ht="10.35" customHeight="1" x14ac:dyDescent="0.2">
      <c r="A95" s="18"/>
      <c r="B95" s="19"/>
      <c r="C95" s="18"/>
      <c r="D95" s="18"/>
      <c r="E95" s="18"/>
      <c r="F95" s="18"/>
      <c r="G95" s="18"/>
      <c r="H95" s="18"/>
      <c r="I95" s="18"/>
      <c r="J95" s="18"/>
      <c r="K95" s="18"/>
      <c r="L95" s="20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1" customFormat="1" ht="22.9" customHeight="1" x14ac:dyDescent="0.2">
      <c r="A96" s="18"/>
      <c r="B96" s="19"/>
      <c r="C96" s="62" t="s">
        <v>108</v>
      </c>
      <c r="D96" s="18"/>
      <c r="E96" s="18"/>
      <c r="F96" s="18"/>
      <c r="G96" s="18"/>
      <c r="H96" s="18"/>
      <c r="I96" s="18"/>
      <c r="J96" s="36">
        <f>J130</f>
        <v>0</v>
      </c>
      <c r="K96" s="18"/>
      <c r="L96" s="20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9" t="s">
        <v>109</v>
      </c>
    </row>
    <row r="97" spans="1:31" s="63" customFormat="1" ht="24.95" customHeight="1" x14ac:dyDescent="0.2">
      <c r="B97" s="64"/>
      <c r="D97" s="65" t="s">
        <v>110</v>
      </c>
      <c r="E97" s="66"/>
      <c r="F97" s="66"/>
      <c r="G97" s="66"/>
      <c r="H97" s="66"/>
      <c r="I97" s="66"/>
      <c r="J97" s="67">
        <f>J131</f>
        <v>0</v>
      </c>
      <c r="L97" s="64"/>
    </row>
    <row r="98" spans="1:31" s="68" customFormat="1" ht="19.899999999999999" customHeight="1" x14ac:dyDescent="0.2">
      <c r="B98" s="69"/>
      <c r="D98" s="70" t="s">
        <v>111</v>
      </c>
      <c r="E98" s="71"/>
      <c r="F98" s="71"/>
      <c r="G98" s="71"/>
      <c r="H98" s="71"/>
      <c r="I98" s="71"/>
      <c r="J98" s="72">
        <f>J132</f>
        <v>0</v>
      </c>
      <c r="L98" s="69"/>
    </row>
    <row r="99" spans="1:31" s="68" customFormat="1" ht="14.85" customHeight="1" x14ac:dyDescent="0.2">
      <c r="B99" s="69"/>
      <c r="D99" s="70" t="s">
        <v>112</v>
      </c>
      <c r="E99" s="71"/>
      <c r="F99" s="71"/>
      <c r="G99" s="71"/>
      <c r="H99" s="71"/>
      <c r="I99" s="71"/>
      <c r="J99" s="72">
        <f>J133</f>
        <v>0</v>
      </c>
      <c r="L99" s="69"/>
    </row>
    <row r="100" spans="1:31" s="68" customFormat="1" ht="14.85" customHeight="1" x14ac:dyDescent="0.2">
      <c r="B100" s="69"/>
      <c r="D100" s="70" t="s">
        <v>113</v>
      </c>
      <c r="E100" s="71"/>
      <c r="F100" s="71"/>
      <c r="G100" s="71"/>
      <c r="H100" s="71"/>
      <c r="I100" s="71"/>
      <c r="J100" s="72">
        <f>J156</f>
        <v>0</v>
      </c>
      <c r="L100" s="69"/>
    </row>
    <row r="101" spans="1:31" s="68" customFormat="1" ht="14.85" customHeight="1" x14ac:dyDescent="0.2">
      <c r="B101" s="69"/>
      <c r="D101" s="70" t="s">
        <v>114</v>
      </c>
      <c r="E101" s="71"/>
      <c r="F101" s="71"/>
      <c r="G101" s="71"/>
      <c r="H101" s="71"/>
      <c r="I101" s="71"/>
      <c r="J101" s="72">
        <f>J169</f>
        <v>0</v>
      </c>
      <c r="L101" s="69"/>
    </row>
    <row r="102" spans="1:31" s="68" customFormat="1" ht="19.899999999999999" customHeight="1" x14ac:dyDescent="0.2">
      <c r="B102" s="69"/>
      <c r="D102" s="70" t="s">
        <v>115</v>
      </c>
      <c r="E102" s="71"/>
      <c r="F102" s="71"/>
      <c r="G102" s="71"/>
      <c r="H102" s="71"/>
      <c r="I102" s="71"/>
      <c r="J102" s="72">
        <f>J188</f>
        <v>0</v>
      </c>
      <c r="L102" s="69"/>
    </row>
    <row r="103" spans="1:31" s="68" customFormat="1" ht="14.85" customHeight="1" x14ac:dyDescent="0.2">
      <c r="B103" s="69"/>
      <c r="D103" s="70" t="s">
        <v>116</v>
      </c>
      <c r="E103" s="71"/>
      <c r="F103" s="71"/>
      <c r="G103" s="71"/>
      <c r="H103" s="71"/>
      <c r="I103" s="71"/>
      <c r="J103" s="72">
        <f>J213</f>
        <v>0</v>
      </c>
      <c r="L103" s="69"/>
    </row>
    <row r="104" spans="1:31" s="68" customFormat="1" ht="19.899999999999999" customHeight="1" x14ac:dyDescent="0.2">
      <c r="B104" s="69"/>
      <c r="D104" s="70" t="s">
        <v>117</v>
      </c>
      <c r="E104" s="71"/>
      <c r="F104" s="71"/>
      <c r="G104" s="71"/>
      <c r="H104" s="71"/>
      <c r="I104" s="71"/>
      <c r="J104" s="72">
        <f>J223</f>
        <v>0</v>
      </c>
      <c r="L104" s="69"/>
    </row>
    <row r="105" spans="1:31" s="68" customFormat="1" ht="14.85" customHeight="1" x14ac:dyDescent="0.2">
      <c r="B105" s="69"/>
      <c r="D105" s="70" t="s">
        <v>118</v>
      </c>
      <c r="E105" s="71"/>
      <c r="F105" s="71"/>
      <c r="G105" s="71"/>
      <c r="H105" s="71"/>
      <c r="I105" s="71"/>
      <c r="J105" s="72">
        <f>J224</f>
        <v>0</v>
      </c>
      <c r="L105" s="69"/>
    </row>
    <row r="106" spans="1:31" s="68" customFormat="1" ht="14.85" customHeight="1" x14ac:dyDescent="0.2">
      <c r="B106" s="69"/>
      <c r="D106" s="70" t="s">
        <v>119</v>
      </c>
      <c r="E106" s="71"/>
      <c r="F106" s="71"/>
      <c r="G106" s="71"/>
      <c r="H106" s="71"/>
      <c r="I106" s="71"/>
      <c r="J106" s="72">
        <f>J240</f>
        <v>0</v>
      </c>
      <c r="L106" s="69"/>
    </row>
    <row r="107" spans="1:31" s="68" customFormat="1" ht="19.899999999999999" customHeight="1" x14ac:dyDescent="0.2">
      <c r="B107" s="69"/>
      <c r="D107" s="70" t="s">
        <v>120</v>
      </c>
      <c r="E107" s="71"/>
      <c r="F107" s="71"/>
      <c r="G107" s="71"/>
      <c r="H107" s="71"/>
      <c r="I107" s="71"/>
      <c r="J107" s="72">
        <f>J262</f>
        <v>0</v>
      </c>
      <c r="L107" s="69"/>
    </row>
    <row r="108" spans="1:31" s="68" customFormat="1" ht="19.899999999999999" customHeight="1" x14ac:dyDescent="0.2">
      <c r="B108" s="69"/>
      <c r="D108" s="70" t="s">
        <v>121</v>
      </c>
      <c r="E108" s="71"/>
      <c r="F108" s="71"/>
      <c r="G108" s="71"/>
      <c r="H108" s="71"/>
      <c r="I108" s="71"/>
      <c r="J108" s="72">
        <f>J272</f>
        <v>0</v>
      </c>
      <c r="L108" s="69"/>
    </row>
    <row r="109" spans="1:31" s="68" customFormat="1" ht="19.899999999999999" customHeight="1" x14ac:dyDescent="0.2">
      <c r="B109" s="69"/>
      <c r="D109" s="70" t="s">
        <v>122</v>
      </c>
      <c r="E109" s="71"/>
      <c r="F109" s="71"/>
      <c r="G109" s="71"/>
      <c r="H109" s="71"/>
      <c r="I109" s="71"/>
      <c r="J109" s="72">
        <f>J282</f>
        <v>0</v>
      </c>
      <c r="L109" s="69"/>
    </row>
    <row r="110" spans="1:31" s="68" customFormat="1" ht="19.899999999999999" customHeight="1" x14ac:dyDescent="0.2">
      <c r="B110" s="69"/>
      <c r="D110" s="70" t="s">
        <v>123</v>
      </c>
      <c r="E110" s="71"/>
      <c r="F110" s="71"/>
      <c r="G110" s="71"/>
      <c r="H110" s="71"/>
      <c r="I110" s="71"/>
      <c r="J110" s="72">
        <f>J286</f>
        <v>0</v>
      </c>
      <c r="L110" s="69"/>
    </row>
    <row r="111" spans="1:31" s="21" customFormat="1" ht="21.75" customHeight="1" x14ac:dyDescent="0.2">
      <c r="A111" s="18"/>
      <c r="B111" s="19"/>
      <c r="C111" s="18"/>
      <c r="D111" s="18"/>
      <c r="E111" s="18"/>
      <c r="F111" s="18"/>
      <c r="G111" s="18"/>
      <c r="H111" s="18"/>
      <c r="I111" s="18"/>
      <c r="J111" s="18"/>
      <c r="K111" s="18"/>
      <c r="L111" s="20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1" customFormat="1" ht="6.95" customHeight="1" x14ac:dyDescent="0.2">
      <c r="A112" s="18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20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6" spans="1:31" s="21" customFormat="1" ht="6.95" customHeight="1" x14ac:dyDescent="0.2">
      <c r="A116" s="18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20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31" s="21" customFormat="1" ht="24.95" customHeight="1" x14ac:dyDescent="0.2">
      <c r="A117" s="18"/>
      <c r="B117" s="19"/>
      <c r="C117" s="13" t="s">
        <v>124</v>
      </c>
      <c r="D117" s="18"/>
      <c r="E117" s="18"/>
      <c r="F117" s="18"/>
      <c r="G117" s="18"/>
      <c r="H117" s="18"/>
      <c r="I117" s="18"/>
      <c r="J117" s="18"/>
      <c r="K117" s="18"/>
      <c r="L117" s="20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31" s="21" customFormat="1" ht="6.95" customHeight="1" x14ac:dyDescent="0.2">
      <c r="A118" s="18"/>
      <c r="B118" s="19"/>
      <c r="C118" s="18"/>
      <c r="D118" s="18"/>
      <c r="E118" s="18"/>
      <c r="F118" s="18"/>
      <c r="G118" s="18"/>
      <c r="H118" s="18"/>
      <c r="I118" s="18"/>
      <c r="J118" s="18"/>
      <c r="K118" s="18"/>
      <c r="L118" s="20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31" s="21" customFormat="1" ht="12" customHeight="1" x14ac:dyDescent="0.2">
      <c r="A119" s="18"/>
      <c r="B119" s="19"/>
      <c r="C119" s="15" t="s">
        <v>16</v>
      </c>
      <c r="D119" s="18"/>
      <c r="E119" s="18"/>
      <c r="F119" s="18"/>
      <c r="G119" s="18"/>
      <c r="H119" s="18"/>
      <c r="I119" s="18"/>
      <c r="J119" s="18"/>
      <c r="K119" s="18"/>
      <c r="L119" s="20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31" s="21" customFormat="1" ht="16.5" customHeight="1" x14ac:dyDescent="0.2">
      <c r="A120" s="18"/>
      <c r="B120" s="19"/>
      <c r="C120" s="18"/>
      <c r="D120" s="18"/>
      <c r="E120" s="16" t="str">
        <f>E7</f>
        <v>VD Pardubice, oprava Gallových řetězů jezu</v>
      </c>
      <c r="F120" s="17"/>
      <c r="G120" s="17"/>
      <c r="H120" s="17"/>
      <c r="I120" s="18"/>
      <c r="J120" s="18"/>
      <c r="K120" s="18"/>
      <c r="L120" s="20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31" s="21" customFormat="1" ht="12" customHeight="1" x14ac:dyDescent="0.2">
      <c r="A121" s="18"/>
      <c r="B121" s="19"/>
      <c r="C121" s="15" t="s">
        <v>103</v>
      </c>
      <c r="D121" s="18"/>
      <c r="E121" s="18"/>
      <c r="F121" s="18"/>
      <c r="G121" s="18"/>
      <c r="H121" s="18"/>
      <c r="I121" s="18"/>
      <c r="J121" s="18"/>
      <c r="K121" s="18"/>
      <c r="L121" s="20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31" s="21" customFormat="1" ht="16.5" customHeight="1" x14ac:dyDescent="0.2">
      <c r="A122" s="18"/>
      <c r="B122" s="19"/>
      <c r="C122" s="18"/>
      <c r="D122" s="18"/>
      <c r="E122" s="22" t="str">
        <f>E9</f>
        <v>03 - Oprava Gallových řetězů pole pravého</v>
      </c>
      <c r="F122" s="23"/>
      <c r="G122" s="23"/>
      <c r="H122" s="23"/>
      <c r="I122" s="18"/>
      <c r="J122" s="18"/>
      <c r="K122" s="18"/>
      <c r="L122" s="20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31" s="21" customFormat="1" ht="6.95" customHeight="1" x14ac:dyDescent="0.2">
      <c r="A123" s="18"/>
      <c r="B123" s="19"/>
      <c r="C123" s="18"/>
      <c r="D123" s="18"/>
      <c r="E123" s="18"/>
      <c r="F123" s="18"/>
      <c r="G123" s="18"/>
      <c r="H123" s="18"/>
      <c r="I123" s="18"/>
      <c r="J123" s="18"/>
      <c r="K123" s="18"/>
      <c r="L123" s="20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1:31" s="21" customFormat="1" ht="12" customHeight="1" x14ac:dyDescent="0.2">
      <c r="A124" s="18"/>
      <c r="B124" s="19"/>
      <c r="C124" s="15" t="s">
        <v>20</v>
      </c>
      <c r="D124" s="18"/>
      <c r="E124" s="18"/>
      <c r="F124" s="24" t="str">
        <f>F12</f>
        <v>VD Pardubice, ř. km 967,423</v>
      </c>
      <c r="G124" s="18"/>
      <c r="H124" s="18"/>
      <c r="I124" s="15" t="s">
        <v>22</v>
      </c>
      <c r="J124" s="25" t="str">
        <f>IF(J12="","",J12)</f>
        <v>16. 9. 2022</v>
      </c>
      <c r="K124" s="18"/>
      <c r="L124" s="20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1:31" s="21" customFormat="1" ht="6.95" customHeight="1" x14ac:dyDescent="0.2">
      <c r="A125" s="18"/>
      <c r="B125" s="19"/>
      <c r="C125" s="18"/>
      <c r="D125" s="18"/>
      <c r="E125" s="18"/>
      <c r="F125" s="18"/>
      <c r="G125" s="18"/>
      <c r="H125" s="18"/>
      <c r="I125" s="18"/>
      <c r="J125" s="18"/>
      <c r="K125" s="18"/>
      <c r="L125" s="20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</row>
    <row r="126" spans="1:31" s="21" customFormat="1" ht="40.15" customHeight="1" x14ac:dyDescent="0.2">
      <c r="A126" s="18"/>
      <c r="B126" s="19"/>
      <c r="C126" s="15" t="s">
        <v>24</v>
      </c>
      <c r="D126" s="18"/>
      <c r="E126" s="18"/>
      <c r="F126" s="24" t="str">
        <f>E15</f>
        <v>Povodí Labe, státní podnik, Hradec Králové</v>
      </c>
      <c r="G126" s="18"/>
      <c r="H126" s="18"/>
      <c r="I126" s="15" t="s">
        <v>32</v>
      </c>
      <c r="J126" s="59" t="str">
        <f>E21</f>
        <v>Ing. Pavel Hačecký, Pod Krocínkou 467/6, 190 00 Pr</v>
      </c>
      <c r="K126" s="18"/>
      <c r="L126" s="20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</row>
    <row r="127" spans="1:31" s="21" customFormat="1" ht="15.2" customHeight="1" x14ac:dyDescent="0.2">
      <c r="A127" s="18"/>
      <c r="B127" s="19"/>
      <c r="C127" s="15" t="s">
        <v>30</v>
      </c>
      <c r="D127" s="18"/>
      <c r="E127" s="18"/>
      <c r="F127" s="24" t="str">
        <f>IF(E18="","",E18)</f>
        <v>Vyplň údaj</v>
      </c>
      <c r="G127" s="18"/>
      <c r="H127" s="18"/>
      <c r="I127" s="15" t="s">
        <v>37</v>
      </c>
      <c r="J127" s="59" t="str">
        <f>E24</f>
        <v xml:space="preserve"> </v>
      </c>
      <c r="K127" s="18"/>
      <c r="L127" s="20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</row>
    <row r="128" spans="1:31" s="21" customFormat="1" ht="10.35" customHeight="1" x14ac:dyDescent="0.2">
      <c r="A128" s="18"/>
      <c r="B128" s="19"/>
      <c r="C128" s="18"/>
      <c r="D128" s="18"/>
      <c r="E128" s="18"/>
      <c r="F128" s="18"/>
      <c r="G128" s="18"/>
      <c r="H128" s="18"/>
      <c r="I128" s="18"/>
      <c r="J128" s="18"/>
      <c r="K128" s="18"/>
      <c r="L128" s="20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</row>
    <row r="129" spans="1:65" s="82" customFormat="1" ht="29.25" customHeight="1" x14ac:dyDescent="0.2">
      <c r="A129" s="73"/>
      <c r="B129" s="74"/>
      <c r="C129" s="75" t="s">
        <v>125</v>
      </c>
      <c r="D129" s="76" t="s">
        <v>66</v>
      </c>
      <c r="E129" s="76" t="s">
        <v>62</v>
      </c>
      <c r="F129" s="76" t="s">
        <v>63</v>
      </c>
      <c r="G129" s="76" t="s">
        <v>126</v>
      </c>
      <c r="H129" s="76" t="s">
        <v>127</v>
      </c>
      <c r="I129" s="76" t="s">
        <v>128</v>
      </c>
      <c r="J129" s="76" t="s">
        <v>107</v>
      </c>
      <c r="K129" s="77" t="s">
        <v>129</v>
      </c>
      <c r="L129" s="78"/>
      <c r="M129" s="79" t="s">
        <v>1</v>
      </c>
      <c r="N129" s="80" t="s">
        <v>45</v>
      </c>
      <c r="O129" s="80" t="s">
        <v>130</v>
      </c>
      <c r="P129" s="80" t="s">
        <v>131</v>
      </c>
      <c r="Q129" s="80" t="s">
        <v>132</v>
      </c>
      <c r="R129" s="80" t="s">
        <v>133</v>
      </c>
      <c r="S129" s="80" t="s">
        <v>134</v>
      </c>
      <c r="T129" s="81" t="s">
        <v>135</v>
      </c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</row>
    <row r="130" spans="1:65" s="21" customFormat="1" ht="22.9" customHeight="1" x14ac:dyDescent="0.25">
      <c r="A130" s="18"/>
      <c r="B130" s="19"/>
      <c r="C130" s="83" t="s">
        <v>136</v>
      </c>
      <c r="D130" s="18"/>
      <c r="E130" s="18"/>
      <c r="F130" s="18"/>
      <c r="G130" s="18"/>
      <c r="H130" s="18"/>
      <c r="I130" s="18"/>
      <c r="J130" s="84">
        <f>BK130</f>
        <v>0</v>
      </c>
      <c r="K130" s="18"/>
      <c r="L130" s="19"/>
      <c r="M130" s="85"/>
      <c r="N130" s="86"/>
      <c r="O130" s="34"/>
      <c r="P130" s="87">
        <f>P131</f>
        <v>0</v>
      </c>
      <c r="Q130" s="34"/>
      <c r="R130" s="87">
        <f>R131</f>
        <v>0</v>
      </c>
      <c r="S130" s="34"/>
      <c r="T130" s="88">
        <f>T131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9" t="s">
        <v>80</v>
      </c>
      <c r="AU130" s="9" t="s">
        <v>109</v>
      </c>
      <c r="BK130" s="89">
        <f>BK131</f>
        <v>0</v>
      </c>
    </row>
    <row r="131" spans="1:65" s="90" customFormat="1" ht="25.9" customHeight="1" x14ac:dyDescent="0.2">
      <c r="B131" s="91"/>
      <c r="D131" s="92" t="s">
        <v>80</v>
      </c>
      <c r="E131" s="93" t="s">
        <v>86</v>
      </c>
      <c r="F131" s="93" t="s">
        <v>137</v>
      </c>
      <c r="J131" s="94">
        <f>BK131</f>
        <v>0</v>
      </c>
      <c r="L131" s="91"/>
      <c r="M131" s="95"/>
      <c r="N131" s="96"/>
      <c r="O131" s="96"/>
      <c r="P131" s="97">
        <f>P132+P188+P223+P262+P272+P282+P286</f>
        <v>0</v>
      </c>
      <c r="Q131" s="96"/>
      <c r="R131" s="97">
        <f>R132+R188+R223+R262+R272+R282+R286</f>
        <v>0</v>
      </c>
      <c r="S131" s="96"/>
      <c r="T131" s="98">
        <f>T132+T188+T223+T262+T272+T282+T286</f>
        <v>0</v>
      </c>
      <c r="AR131" s="92" t="s">
        <v>138</v>
      </c>
      <c r="AT131" s="99" t="s">
        <v>80</v>
      </c>
      <c r="AU131" s="99" t="s">
        <v>81</v>
      </c>
      <c r="AY131" s="92" t="s">
        <v>139</v>
      </c>
      <c r="BK131" s="100">
        <f>BK132+BK188+BK223+BK262+BK272+BK282+BK286</f>
        <v>0</v>
      </c>
    </row>
    <row r="132" spans="1:65" s="90" customFormat="1" ht="22.9" customHeight="1" x14ac:dyDescent="0.2">
      <c r="B132" s="91"/>
      <c r="D132" s="92" t="s">
        <v>80</v>
      </c>
      <c r="E132" s="101" t="s">
        <v>140</v>
      </c>
      <c r="F132" s="101" t="s">
        <v>141</v>
      </c>
      <c r="J132" s="102">
        <f>BK132</f>
        <v>0</v>
      </c>
      <c r="L132" s="91"/>
      <c r="M132" s="95"/>
      <c r="N132" s="96"/>
      <c r="O132" s="96"/>
      <c r="P132" s="97">
        <f>P133+P156+P169</f>
        <v>0</v>
      </c>
      <c r="Q132" s="96"/>
      <c r="R132" s="97">
        <f>R133+R156+R169</f>
        <v>0</v>
      </c>
      <c r="S132" s="96"/>
      <c r="T132" s="98">
        <f>T133+T156+T169</f>
        <v>0</v>
      </c>
      <c r="AR132" s="92" t="s">
        <v>138</v>
      </c>
      <c r="AT132" s="99" t="s">
        <v>80</v>
      </c>
      <c r="AU132" s="99" t="s">
        <v>89</v>
      </c>
      <c r="AY132" s="92" t="s">
        <v>139</v>
      </c>
      <c r="BK132" s="100">
        <f>BK133+BK156+BK169</f>
        <v>0</v>
      </c>
    </row>
    <row r="133" spans="1:65" s="90" customFormat="1" ht="20.85" customHeight="1" x14ac:dyDescent="0.2">
      <c r="B133" s="91"/>
      <c r="D133" s="92" t="s">
        <v>80</v>
      </c>
      <c r="E133" s="101" t="s">
        <v>142</v>
      </c>
      <c r="F133" s="101" t="s">
        <v>143</v>
      </c>
      <c r="J133" s="102">
        <f>BK133</f>
        <v>0</v>
      </c>
      <c r="L133" s="91"/>
      <c r="M133" s="95"/>
      <c r="N133" s="96"/>
      <c r="O133" s="96"/>
      <c r="P133" s="97">
        <f>SUM(P134:P155)</f>
        <v>0</v>
      </c>
      <c r="Q133" s="96"/>
      <c r="R133" s="97">
        <f>SUM(R134:R155)</f>
        <v>0</v>
      </c>
      <c r="S133" s="96"/>
      <c r="T133" s="98">
        <f>SUM(T134:T155)</f>
        <v>0</v>
      </c>
      <c r="AR133" s="92" t="s">
        <v>138</v>
      </c>
      <c r="AT133" s="99" t="s">
        <v>80</v>
      </c>
      <c r="AU133" s="99" t="s">
        <v>91</v>
      </c>
      <c r="AY133" s="92" t="s">
        <v>139</v>
      </c>
      <c r="BK133" s="100">
        <f>SUM(BK134:BK155)</f>
        <v>0</v>
      </c>
    </row>
    <row r="134" spans="1:65" s="21" customFormat="1" ht="33" customHeight="1" x14ac:dyDescent="0.2">
      <c r="A134" s="18"/>
      <c r="B134" s="19"/>
      <c r="C134" s="103" t="s">
        <v>89</v>
      </c>
      <c r="D134" s="103" t="s">
        <v>144</v>
      </c>
      <c r="E134" s="104" t="s">
        <v>145</v>
      </c>
      <c r="F134" s="105" t="s">
        <v>146</v>
      </c>
      <c r="G134" s="106" t="s">
        <v>147</v>
      </c>
      <c r="H134" s="107">
        <v>30</v>
      </c>
      <c r="I134" s="1"/>
      <c r="J134" s="108">
        <f>ROUND(I134*H134,2)</f>
        <v>0</v>
      </c>
      <c r="K134" s="105" t="s">
        <v>148</v>
      </c>
      <c r="L134" s="19"/>
      <c r="M134" s="109" t="s">
        <v>1</v>
      </c>
      <c r="N134" s="110" t="s">
        <v>46</v>
      </c>
      <c r="O134" s="111"/>
      <c r="P134" s="112">
        <f>O134*H134</f>
        <v>0</v>
      </c>
      <c r="Q134" s="112">
        <v>0</v>
      </c>
      <c r="R134" s="112">
        <f>Q134*H134</f>
        <v>0</v>
      </c>
      <c r="S134" s="112">
        <v>0</v>
      </c>
      <c r="T134" s="113">
        <f>S134*H134</f>
        <v>0</v>
      </c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R134" s="114" t="s">
        <v>149</v>
      </c>
      <c r="AT134" s="114" t="s">
        <v>144</v>
      </c>
      <c r="AU134" s="114" t="s">
        <v>150</v>
      </c>
      <c r="AY134" s="9" t="s">
        <v>139</v>
      </c>
      <c r="BE134" s="115">
        <f>IF(N134="základní",J134,0)</f>
        <v>0</v>
      </c>
      <c r="BF134" s="115">
        <f>IF(N134="snížená",J134,0)</f>
        <v>0</v>
      </c>
      <c r="BG134" s="115">
        <f>IF(N134="zákl. přenesená",J134,0)</f>
        <v>0</v>
      </c>
      <c r="BH134" s="115">
        <f>IF(N134="sníž. přenesená",J134,0)</f>
        <v>0</v>
      </c>
      <c r="BI134" s="115">
        <f>IF(N134="nulová",J134,0)</f>
        <v>0</v>
      </c>
      <c r="BJ134" s="9" t="s">
        <v>89</v>
      </c>
      <c r="BK134" s="115">
        <f>ROUND(I134*H134,2)</f>
        <v>0</v>
      </c>
      <c r="BL134" s="9" t="s">
        <v>149</v>
      </c>
      <c r="BM134" s="114" t="s">
        <v>151</v>
      </c>
    </row>
    <row r="135" spans="1:65" s="21" customFormat="1" ht="29.25" x14ac:dyDescent="0.2">
      <c r="A135" s="18"/>
      <c r="B135" s="19"/>
      <c r="C135" s="18"/>
      <c r="D135" s="116" t="s">
        <v>152</v>
      </c>
      <c r="E135" s="18"/>
      <c r="F135" s="117" t="s">
        <v>153</v>
      </c>
      <c r="G135" s="18"/>
      <c r="H135" s="18"/>
      <c r="I135" s="18"/>
      <c r="J135" s="18"/>
      <c r="K135" s="18"/>
      <c r="L135" s="19"/>
      <c r="M135" s="118"/>
      <c r="N135" s="119"/>
      <c r="O135" s="111"/>
      <c r="P135" s="111"/>
      <c r="Q135" s="111"/>
      <c r="R135" s="111"/>
      <c r="S135" s="111"/>
      <c r="T135" s="120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T135" s="9" t="s">
        <v>152</v>
      </c>
      <c r="AU135" s="9" t="s">
        <v>150</v>
      </c>
    </row>
    <row r="136" spans="1:65" s="21" customFormat="1" x14ac:dyDescent="0.2">
      <c r="A136" s="18"/>
      <c r="B136" s="19"/>
      <c r="C136" s="18"/>
      <c r="D136" s="121" t="s">
        <v>154</v>
      </c>
      <c r="E136" s="18"/>
      <c r="F136" s="122" t="s">
        <v>155</v>
      </c>
      <c r="G136" s="18"/>
      <c r="H136" s="18"/>
      <c r="I136" s="18"/>
      <c r="J136" s="18"/>
      <c r="K136" s="18"/>
      <c r="L136" s="19"/>
      <c r="M136" s="118"/>
      <c r="N136" s="119"/>
      <c r="O136" s="111"/>
      <c r="P136" s="111"/>
      <c r="Q136" s="111"/>
      <c r="R136" s="111"/>
      <c r="S136" s="111"/>
      <c r="T136" s="120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9" t="s">
        <v>154</v>
      </c>
      <c r="AU136" s="9" t="s">
        <v>150</v>
      </c>
    </row>
    <row r="137" spans="1:65" s="123" customFormat="1" x14ac:dyDescent="0.2">
      <c r="B137" s="124"/>
      <c r="D137" s="116" t="s">
        <v>156</v>
      </c>
      <c r="E137" s="125" t="s">
        <v>1</v>
      </c>
      <c r="F137" s="126" t="s">
        <v>157</v>
      </c>
      <c r="H137" s="125" t="s">
        <v>1</v>
      </c>
      <c r="L137" s="124"/>
      <c r="M137" s="127"/>
      <c r="N137" s="128"/>
      <c r="O137" s="128"/>
      <c r="P137" s="128"/>
      <c r="Q137" s="128"/>
      <c r="R137" s="128"/>
      <c r="S137" s="128"/>
      <c r="T137" s="129"/>
      <c r="AT137" s="125" t="s">
        <v>156</v>
      </c>
      <c r="AU137" s="125" t="s">
        <v>150</v>
      </c>
      <c r="AV137" s="123" t="s">
        <v>89</v>
      </c>
      <c r="AW137" s="123" t="s">
        <v>36</v>
      </c>
      <c r="AX137" s="123" t="s">
        <v>81</v>
      </c>
      <c r="AY137" s="125" t="s">
        <v>139</v>
      </c>
    </row>
    <row r="138" spans="1:65" s="130" customFormat="1" x14ac:dyDescent="0.2">
      <c r="B138" s="131"/>
      <c r="D138" s="116" t="s">
        <v>156</v>
      </c>
      <c r="E138" s="132" t="s">
        <v>1</v>
      </c>
      <c r="F138" s="133" t="s">
        <v>158</v>
      </c>
      <c r="H138" s="134">
        <v>30</v>
      </c>
      <c r="L138" s="131"/>
      <c r="M138" s="135"/>
      <c r="N138" s="136"/>
      <c r="O138" s="136"/>
      <c r="P138" s="136"/>
      <c r="Q138" s="136"/>
      <c r="R138" s="136"/>
      <c r="S138" s="136"/>
      <c r="T138" s="137"/>
      <c r="AT138" s="132" t="s">
        <v>156</v>
      </c>
      <c r="AU138" s="132" t="s">
        <v>150</v>
      </c>
      <c r="AV138" s="130" t="s">
        <v>91</v>
      </c>
      <c r="AW138" s="130" t="s">
        <v>36</v>
      </c>
      <c r="AX138" s="130" t="s">
        <v>89</v>
      </c>
      <c r="AY138" s="132" t="s">
        <v>139</v>
      </c>
    </row>
    <row r="139" spans="1:65" s="21" customFormat="1" ht="33" customHeight="1" x14ac:dyDescent="0.2">
      <c r="A139" s="18"/>
      <c r="B139" s="19"/>
      <c r="C139" s="103" t="s">
        <v>91</v>
      </c>
      <c r="D139" s="103" t="s">
        <v>144</v>
      </c>
      <c r="E139" s="104" t="s">
        <v>159</v>
      </c>
      <c r="F139" s="105" t="s">
        <v>160</v>
      </c>
      <c r="G139" s="106" t="s">
        <v>147</v>
      </c>
      <c r="H139" s="107">
        <v>900</v>
      </c>
      <c r="I139" s="1"/>
      <c r="J139" s="108">
        <f>ROUND(I139*H139,2)</f>
        <v>0</v>
      </c>
      <c r="K139" s="105" t="s">
        <v>148</v>
      </c>
      <c r="L139" s="19"/>
      <c r="M139" s="109" t="s">
        <v>1</v>
      </c>
      <c r="N139" s="110" t="s">
        <v>46</v>
      </c>
      <c r="O139" s="111"/>
      <c r="P139" s="112">
        <f>O139*H139</f>
        <v>0</v>
      </c>
      <c r="Q139" s="112">
        <v>0</v>
      </c>
      <c r="R139" s="112">
        <f>Q139*H139</f>
        <v>0</v>
      </c>
      <c r="S139" s="112">
        <v>0</v>
      </c>
      <c r="T139" s="113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14" t="s">
        <v>149</v>
      </c>
      <c r="AT139" s="114" t="s">
        <v>144</v>
      </c>
      <c r="AU139" s="114" t="s">
        <v>150</v>
      </c>
      <c r="AY139" s="9" t="s">
        <v>139</v>
      </c>
      <c r="BE139" s="115">
        <f>IF(N139="základní",J139,0)</f>
        <v>0</v>
      </c>
      <c r="BF139" s="115">
        <f>IF(N139="snížená",J139,0)</f>
        <v>0</v>
      </c>
      <c r="BG139" s="115">
        <f>IF(N139="zákl. přenesená",J139,0)</f>
        <v>0</v>
      </c>
      <c r="BH139" s="115">
        <f>IF(N139="sníž. přenesená",J139,0)</f>
        <v>0</v>
      </c>
      <c r="BI139" s="115">
        <f>IF(N139="nulová",J139,0)</f>
        <v>0</v>
      </c>
      <c r="BJ139" s="9" t="s">
        <v>89</v>
      </c>
      <c r="BK139" s="115">
        <f>ROUND(I139*H139,2)</f>
        <v>0</v>
      </c>
      <c r="BL139" s="9" t="s">
        <v>149</v>
      </c>
      <c r="BM139" s="114" t="s">
        <v>161</v>
      </c>
    </row>
    <row r="140" spans="1:65" s="21" customFormat="1" ht="29.25" x14ac:dyDescent="0.2">
      <c r="A140" s="18"/>
      <c r="B140" s="19"/>
      <c r="C140" s="18"/>
      <c r="D140" s="116" t="s">
        <v>152</v>
      </c>
      <c r="E140" s="18"/>
      <c r="F140" s="117" t="s">
        <v>162</v>
      </c>
      <c r="G140" s="18"/>
      <c r="H140" s="18"/>
      <c r="I140" s="18"/>
      <c r="J140" s="18"/>
      <c r="K140" s="18"/>
      <c r="L140" s="19"/>
      <c r="M140" s="118"/>
      <c r="N140" s="119"/>
      <c r="O140" s="111"/>
      <c r="P140" s="111"/>
      <c r="Q140" s="111"/>
      <c r="R140" s="111"/>
      <c r="S140" s="111"/>
      <c r="T140" s="120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T140" s="9" t="s">
        <v>152</v>
      </c>
      <c r="AU140" s="9" t="s">
        <v>150</v>
      </c>
    </row>
    <row r="141" spans="1:65" s="21" customFormat="1" x14ac:dyDescent="0.2">
      <c r="A141" s="18"/>
      <c r="B141" s="19"/>
      <c r="C141" s="18"/>
      <c r="D141" s="121" t="s">
        <v>154</v>
      </c>
      <c r="E141" s="18"/>
      <c r="F141" s="122" t="s">
        <v>163</v>
      </c>
      <c r="G141" s="18"/>
      <c r="H141" s="18"/>
      <c r="I141" s="18"/>
      <c r="J141" s="18"/>
      <c r="K141" s="18"/>
      <c r="L141" s="19"/>
      <c r="M141" s="118"/>
      <c r="N141" s="119"/>
      <c r="O141" s="111"/>
      <c r="P141" s="111"/>
      <c r="Q141" s="111"/>
      <c r="R141" s="111"/>
      <c r="S141" s="111"/>
      <c r="T141" s="120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T141" s="9" t="s">
        <v>154</v>
      </c>
      <c r="AU141" s="9" t="s">
        <v>150</v>
      </c>
    </row>
    <row r="142" spans="1:65" s="123" customFormat="1" x14ac:dyDescent="0.2">
      <c r="B142" s="124"/>
      <c r="D142" s="116" t="s">
        <v>156</v>
      </c>
      <c r="E142" s="125" t="s">
        <v>1</v>
      </c>
      <c r="F142" s="126" t="s">
        <v>157</v>
      </c>
      <c r="H142" s="125" t="s">
        <v>1</v>
      </c>
      <c r="L142" s="124"/>
      <c r="M142" s="127"/>
      <c r="N142" s="128"/>
      <c r="O142" s="128"/>
      <c r="P142" s="128"/>
      <c r="Q142" s="128"/>
      <c r="R142" s="128"/>
      <c r="S142" s="128"/>
      <c r="T142" s="129"/>
      <c r="AT142" s="125" t="s">
        <v>156</v>
      </c>
      <c r="AU142" s="125" t="s">
        <v>150</v>
      </c>
      <c r="AV142" s="123" t="s">
        <v>89</v>
      </c>
      <c r="AW142" s="123" t="s">
        <v>36</v>
      </c>
      <c r="AX142" s="123" t="s">
        <v>81</v>
      </c>
      <c r="AY142" s="125" t="s">
        <v>139</v>
      </c>
    </row>
    <row r="143" spans="1:65" s="130" customFormat="1" x14ac:dyDescent="0.2">
      <c r="B143" s="131"/>
      <c r="D143" s="116" t="s">
        <v>156</v>
      </c>
      <c r="E143" s="132" t="s">
        <v>1</v>
      </c>
      <c r="F143" s="133" t="s">
        <v>164</v>
      </c>
      <c r="H143" s="134">
        <v>900</v>
      </c>
      <c r="L143" s="131"/>
      <c r="M143" s="135"/>
      <c r="N143" s="136"/>
      <c r="O143" s="136"/>
      <c r="P143" s="136"/>
      <c r="Q143" s="136"/>
      <c r="R143" s="136"/>
      <c r="S143" s="136"/>
      <c r="T143" s="137"/>
      <c r="AT143" s="132" t="s">
        <v>156</v>
      </c>
      <c r="AU143" s="132" t="s">
        <v>150</v>
      </c>
      <c r="AV143" s="130" t="s">
        <v>91</v>
      </c>
      <c r="AW143" s="130" t="s">
        <v>36</v>
      </c>
      <c r="AX143" s="130" t="s">
        <v>81</v>
      </c>
      <c r="AY143" s="132" t="s">
        <v>139</v>
      </c>
    </row>
    <row r="144" spans="1:65" s="138" customFormat="1" x14ac:dyDescent="0.2">
      <c r="B144" s="139"/>
      <c r="D144" s="116" t="s">
        <v>156</v>
      </c>
      <c r="E144" s="140" t="s">
        <v>1</v>
      </c>
      <c r="F144" s="141" t="s">
        <v>165</v>
      </c>
      <c r="H144" s="142">
        <v>900</v>
      </c>
      <c r="L144" s="139"/>
      <c r="M144" s="143"/>
      <c r="N144" s="144"/>
      <c r="O144" s="144"/>
      <c r="P144" s="144"/>
      <c r="Q144" s="144"/>
      <c r="R144" s="144"/>
      <c r="S144" s="144"/>
      <c r="T144" s="145"/>
      <c r="AT144" s="140" t="s">
        <v>156</v>
      </c>
      <c r="AU144" s="140" t="s">
        <v>150</v>
      </c>
      <c r="AV144" s="138" t="s">
        <v>149</v>
      </c>
      <c r="AW144" s="138" t="s">
        <v>36</v>
      </c>
      <c r="AX144" s="138" t="s">
        <v>89</v>
      </c>
      <c r="AY144" s="140" t="s">
        <v>139</v>
      </c>
    </row>
    <row r="145" spans="1:65" s="21" customFormat="1" ht="33" customHeight="1" x14ac:dyDescent="0.2">
      <c r="A145" s="18"/>
      <c r="B145" s="19"/>
      <c r="C145" s="103" t="s">
        <v>150</v>
      </c>
      <c r="D145" s="103" t="s">
        <v>144</v>
      </c>
      <c r="E145" s="104" t="s">
        <v>166</v>
      </c>
      <c r="F145" s="105" t="s">
        <v>167</v>
      </c>
      <c r="G145" s="106" t="s">
        <v>147</v>
      </c>
      <c r="H145" s="107">
        <v>30</v>
      </c>
      <c r="I145" s="1"/>
      <c r="J145" s="108">
        <f>ROUND(I145*H145,2)</f>
        <v>0</v>
      </c>
      <c r="K145" s="105" t="s">
        <v>148</v>
      </c>
      <c r="L145" s="19"/>
      <c r="M145" s="109" t="s">
        <v>1</v>
      </c>
      <c r="N145" s="110" t="s">
        <v>46</v>
      </c>
      <c r="O145" s="111"/>
      <c r="P145" s="112">
        <f>O145*H145</f>
        <v>0</v>
      </c>
      <c r="Q145" s="112">
        <v>0</v>
      </c>
      <c r="R145" s="112">
        <f>Q145*H145</f>
        <v>0</v>
      </c>
      <c r="S145" s="112">
        <v>0</v>
      </c>
      <c r="T145" s="113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114" t="s">
        <v>149</v>
      </c>
      <c r="AT145" s="114" t="s">
        <v>144</v>
      </c>
      <c r="AU145" s="114" t="s">
        <v>150</v>
      </c>
      <c r="AY145" s="9" t="s">
        <v>139</v>
      </c>
      <c r="BE145" s="115">
        <f>IF(N145="základní",J145,0)</f>
        <v>0</v>
      </c>
      <c r="BF145" s="115">
        <f>IF(N145="snížená",J145,0)</f>
        <v>0</v>
      </c>
      <c r="BG145" s="115">
        <f>IF(N145="zákl. přenesená",J145,0)</f>
        <v>0</v>
      </c>
      <c r="BH145" s="115">
        <f>IF(N145="sníž. přenesená",J145,0)</f>
        <v>0</v>
      </c>
      <c r="BI145" s="115">
        <f>IF(N145="nulová",J145,0)</f>
        <v>0</v>
      </c>
      <c r="BJ145" s="9" t="s">
        <v>89</v>
      </c>
      <c r="BK145" s="115">
        <f>ROUND(I145*H145,2)</f>
        <v>0</v>
      </c>
      <c r="BL145" s="9" t="s">
        <v>149</v>
      </c>
      <c r="BM145" s="114" t="s">
        <v>168</v>
      </c>
    </row>
    <row r="146" spans="1:65" s="21" customFormat="1" ht="29.25" x14ac:dyDescent="0.2">
      <c r="A146" s="18"/>
      <c r="B146" s="19"/>
      <c r="C146" s="18"/>
      <c r="D146" s="116" t="s">
        <v>152</v>
      </c>
      <c r="E146" s="18"/>
      <c r="F146" s="117" t="s">
        <v>169</v>
      </c>
      <c r="G146" s="18"/>
      <c r="H146" s="18"/>
      <c r="I146" s="18"/>
      <c r="J146" s="18"/>
      <c r="K146" s="18"/>
      <c r="L146" s="19"/>
      <c r="M146" s="118"/>
      <c r="N146" s="119"/>
      <c r="O146" s="111"/>
      <c r="P146" s="111"/>
      <c r="Q146" s="111"/>
      <c r="R146" s="111"/>
      <c r="S146" s="111"/>
      <c r="T146" s="120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9" t="s">
        <v>152</v>
      </c>
      <c r="AU146" s="9" t="s">
        <v>150</v>
      </c>
    </row>
    <row r="147" spans="1:65" s="21" customFormat="1" x14ac:dyDescent="0.2">
      <c r="A147" s="18"/>
      <c r="B147" s="19"/>
      <c r="C147" s="18"/>
      <c r="D147" s="121" t="s">
        <v>154</v>
      </c>
      <c r="E147" s="18"/>
      <c r="F147" s="122" t="s">
        <v>170</v>
      </c>
      <c r="G147" s="18"/>
      <c r="H147" s="18"/>
      <c r="I147" s="18"/>
      <c r="J147" s="18"/>
      <c r="K147" s="18"/>
      <c r="L147" s="19"/>
      <c r="M147" s="118"/>
      <c r="N147" s="119"/>
      <c r="O147" s="111"/>
      <c r="P147" s="111"/>
      <c r="Q147" s="111"/>
      <c r="R147" s="111"/>
      <c r="S147" s="111"/>
      <c r="T147" s="120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T147" s="9" t="s">
        <v>154</v>
      </c>
      <c r="AU147" s="9" t="s">
        <v>150</v>
      </c>
    </row>
    <row r="148" spans="1:65" s="123" customFormat="1" x14ac:dyDescent="0.2">
      <c r="B148" s="124"/>
      <c r="D148" s="116" t="s">
        <v>156</v>
      </c>
      <c r="E148" s="125" t="s">
        <v>1</v>
      </c>
      <c r="F148" s="126" t="s">
        <v>157</v>
      </c>
      <c r="H148" s="125" t="s">
        <v>1</v>
      </c>
      <c r="L148" s="124"/>
      <c r="M148" s="127"/>
      <c r="N148" s="128"/>
      <c r="O148" s="128"/>
      <c r="P148" s="128"/>
      <c r="Q148" s="128"/>
      <c r="R148" s="128"/>
      <c r="S148" s="128"/>
      <c r="T148" s="129"/>
      <c r="AT148" s="125" t="s">
        <v>156</v>
      </c>
      <c r="AU148" s="125" t="s">
        <v>150</v>
      </c>
      <c r="AV148" s="123" t="s">
        <v>89</v>
      </c>
      <c r="AW148" s="123" t="s">
        <v>36</v>
      </c>
      <c r="AX148" s="123" t="s">
        <v>81</v>
      </c>
      <c r="AY148" s="125" t="s">
        <v>139</v>
      </c>
    </row>
    <row r="149" spans="1:65" s="130" customFormat="1" x14ac:dyDescent="0.2">
      <c r="B149" s="131"/>
      <c r="D149" s="116" t="s">
        <v>156</v>
      </c>
      <c r="E149" s="132" t="s">
        <v>1</v>
      </c>
      <c r="F149" s="133" t="s">
        <v>158</v>
      </c>
      <c r="H149" s="134">
        <v>30</v>
      </c>
      <c r="L149" s="131"/>
      <c r="M149" s="135"/>
      <c r="N149" s="136"/>
      <c r="O149" s="136"/>
      <c r="P149" s="136"/>
      <c r="Q149" s="136"/>
      <c r="R149" s="136"/>
      <c r="S149" s="136"/>
      <c r="T149" s="137"/>
      <c r="AT149" s="132" t="s">
        <v>156</v>
      </c>
      <c r="AU149" s="132" t="s">
        <v>150</v>
      </c>
      <c r="AV149" s="130" t="s">
        <v>91</v>
      </c>
      <c r="AW149" s="130" t="s">
        <v>36</v>
      </c>
      <c r="AX149" s="130" t="s">
        <v>89</v>
      </c>
      <c r="AY149" s="132" t="s">
        <v>139</v>
      </c>
    </row>
    <row r="150" spans="1:65" s="21" customFormat="1" ht="24.2" customHeight="1" x14ac:dyDescent="0.2">
      <c r="A150" s="18"/>
      <c r="B150" s="19"/>
      <c r="C150" s="103" t="s">
        <v>149</v>
      </c>
      <c r="D150" s="103" t="s">
        <v>144</v>
      </c>
      <c r="E150" s="104" t="s">
        <v>171</v>
      </c>
      <c r="F150" s="105" t="s">
        <v>172</v>
      </c>
      <c r="G150" s="106" t="s">
        <v>147</v>
      </c>
      <c r="H150" s="107">
        <v>40</v>
      </c>
      <c r="I150" s="1"/>
      <c r="J150" s="108">
        <f>ROUND(I150*H150,2)</f>
        <v>0</v>
      </c>
      <c r="K150" s="105" t="s">
        <v>148</v>
      </c>
      <c r="L150" s="19"/>
      <c r="M150" s="109" t="s">
        <v>1</v>
      </c>
      <c r="N150" s="110" t="s">
        <v>46</v>
      </c>
      <c r="O150" s="111"/>
      <c r="P150" s="112">
        <f>O150*H150</f>
        <v>0</v>
      </c>
      <c r="Q150" s="112">
        <v>0</v>
      </c>
      <c r="R150" s="112">
        <f>Q150*H150</f>
        <v>0</v>
      </c>
      <c r="S150" s="112">
        <v>0</v>
      </c>
      <c r="T150" s="113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14" t="s">
        <v>149</v>
      </c>
      <c r="AT150" s="114" t="s">
        <v>144</v>
      </c>
      <c r="AU150" s="114" t="s">
        <v>150</v>
      </c>
      <c r="AY150" s="9" t="s">
        <v>139</v>
      </c>
      <c r="BE150" s="115">
        <f>IF(N150="základní",J150,0)</f>
        <v>0</v>
      </c>
      <c r="BF150" s="115">
        <f>IF(N150="snížená",J150,0)</f>
        <v>0</v>
      </c>
      <c r="BG150" s="115">
        <f>IF(N150="zákl. přenesená",J150,0)</f>
        <v>0</v>
      </c>
      <c r="BH150" s="115">
        <f>IF(N150="sníž. přenesená",J150,0)</f>
        <v>0</v>
      </c>
      <c r="BI150" s="115">
        <f>IF(N150="nulová",J150,0)</f>
        <v>0</v>
      </c>
      <c r="BJ150" s="9" t="s">
        <v>89</v>
      </c>
      <c r="BK150" s="115">
        <f>ROUND(I150*H150,2)</f>
        <v>0</v>
      </c>
      <c r="BL150" s="9" t="s">
        <v>149</v>
      </c>
      <c r="BM150" s="114" t="s">
        <v>173</v>
      </c>
    </row>
    <row r="151" spans="1:65" s="21" customFormat="1" ht="19.5" x14ac:dyDescent="0.2">
      <c r="A151" s="18"/>
      <c r="B151" s="19"/>
      <c r="C151" s="18"/>
      <c r="D151" s="116" t="s">
        <v>152</v>
      </c>
      <c r="E151" s="18"/>
      <c r="F151" s="117" t="s">
        <v>174</v>
      </c>
      <c r="G151" s="18"/>
      <c r="H151" s="18"/>
      <c r="I151" s="18"/>
      <c r="J151" s="18"/>
      <c r="K151" s="18"/>
      <c r="L151" s="19"/>
      <c r="M151" s="118"/>
      <c r="N151" s="119"/>
      <c r="O151" s="111"/>
      <c r="P151" s="111"/>
      <c r="Q151" s="111"/>
      <c r="R151" s="111"/>
      <c r="S151" s="111"/>
      <c r="T151" s="120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9" t="s">
        <v>152</v>
      </c>
      <c r="AU151" s="9" t="s">
        <v>150</v>
      </c>
    </row>
    <row r="152" spans="1:65" s="21" customFormat="1" x14ac:dyDescent="0.2">
      <c r="A152" s="18"/>
      <c r="B152" s="19"/>
      <c r="C152" s="18"/>
      <c r="D152" s="121" t="s">
        <v>154</v>
      </c>
      <c r="E152" s="18"/>
      <c r="F152" s="122" t="s">
        <v>175</v>
      </c>
      <c r="G152" s="18"/>
      <c r="H152" s="18"/>
      <c r="I152" s="18"/>
      <c r="J152" s="18"/>
      <c r="K152" s="18"/>
      <c r="L152" s="19"/>
      <c r="M152" s="118"/>
      <c r="N152" s="119"/>
      <c r="O152" s="111"/>
      <c r="P152" s="111"/>
      <c r="Q152" s="111"/>
      <c r="R152" s="111"/>
      <c r="S152" s="111"/>
      <c r="T152" s="120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9" t="s">
        <v>154</v>
      </c>
      <c r="AU152" s="9" t="s">
        <v>150</v>
      </c>
    </row>
    <row r="153" spans="1:65" s="123" customFormat="1" ht="22.5" x14ac:dyDescent="0.2">
      <c r="B153" s="124"/>
      <c r="D153" s="116" t="s">
        <v>156</v>
      </c>
      <c r="E153" s="125" t="s">
        <v>1</v>
      </c>
      <c r="F153" s="126" t="s">
        <v>176</v>
      </c>
      <c r="H153" s="125" t="s">
        <v>1</v>
      </c>
      <c r="L153" s="124"/>
      <c r="M153" s="127"/>
      <c r="N153" s="128"/>
      <c r="O153" s="128"/>
      <c r="P153" s="128"/>
      <c r="Q153" s="128"/>
      <c r="R153" s="128"/>
      <c r="S153" s="128"/>
      <c r="T153" s="129"/>
      <c r="AT153" s="125" t="s">
        <v>156</v>
      </c>
      <c r="AU153" s="125" t="s">
        <v>150</v>
      </c>
      <c r="AV153" s="123" t="s">
        <v>89</v>
      </c>
      <c r="AW153" s="123" t="s">
        <v>36</v>
      </c>
      <c r="AX153" s="123" t="s">
        <v>81</v>
      </c>
      <c r="AY153" s="125" t="s">
        <v>139</v>
      </c>
    </row>
    <row r="154" spans="1:65" s="130" customFormat="1" x14ac:dyDescent="0.2">
      <c r="B154" s="131"/>
      <c r="D154" s="116" t="s">
        <v>156</v>
      </c>
      <c r="E154" s="132" t="s">
        <v>1</v>
      </c>
      <c r="F154" s="133" t="s">
        <v>177</v>
      </c>
      <c r="H154" s="134">
        <v>40</v>
      </c>
      <c r="L154" s="131"/>
      <c r="M154" s="135"/>
      <c r="N154" s="136"/>
      <c r="O154" s="136"/>
      <c r="P154" s="136"/>
      <c r="Q154" s="136"/>
      <c r="R154" s="136"/>
      <c r="S154" s="136"/>
      <c r="T154" s="137"/>
      <c r="AT154" s="132" t="s">
        <v>156</v>
      </c>
      <c r="AU154" s="132" t="s">
        <v>150</v>
      </c>
      <c r="AV154" s="130" t="s">
        <v>91</v>
      </c>
      <c r="AW154" s="130" t="s">
        <v>36</v>
      </c>
      <c r="AX154" s="130" t="s">
        <v>81</v>
      </c>
      <c r="AY154" s="132" t="s">
        <v>139</v>
      </c>
    </row>
    <row r="155" spans="1:65" s="138" customFormat="1" x14ac:dyDescent="0.2">
      <c r="B155" s="139"/>
      <c r="D155" s="116" t="s">
        <v>156</v>
      </c>
      <c r="E155" s="140" t="s">
        <v>1</v>
      </c>
      <c r="F155" s="141" t="s">
        <v>165</v>
      </c>
      <c r="H155" s="142">
        <v>40</v>
      </c>
      <c r="L155" s="139"/>
      <c r="M155" s="143"/>
      <c r="N155" s="144"/>
      <c r="O155" s="144"/>
      <c r="P155" s="144"/>
      <c r="Q155" s="144"/>
      <c r="R155" s="144"/>
      <c r="S155" s="144"/>
      <c r="T155" s="145"/>
      <c r="AT155" s="140" t="s">
        <v>156</v>
      </c>
      <c r="AU155" s="140" t="s">
        <v>150</v>
      </c>
      <c r="AV155" s="138" t="s">
        <v>149</v>
      </c>
      <c r="AW155" s="138" t="s">
        <v>36</v>
      </c>
      <c r="AX155" s="138" t="s">
        <v>89</v>
      </c>
      <c r="AY155" s="140" t="s">
        <v>139</v>
      </c>
    </row>
    <row r="156" spans="1:65" s="90" customFormat="1" ht="20.85" customHeight="1" x14ac:dyDescent="0.2">
      <c r="B156" s="91"/>
      <c r="D156" s="92" t="s">
        <v>80</v>
      </c>
      <c r="E156" s="101" t="s">
        <v>178</v>
      </c>
      <c r="F156" s="101" t="s">
        <v>179</v>
      </c>
      <c r="J156" s="102">
        <f>BK156</f>
        <v>0</v>
      </c>
      <c r="L156" s="91"/>
      <c r="M156" s="95"/>
      <c r="N156" s="96"/>
      <c r="O156" s="96"/>
      <c r="P156" s="97">
        <f>SUM(P157:P168)</f>
        <v>0</v>
      </c>
      <c r="Q156" s="96"/>
      <c r="R156" s="97">
        <f>SUM(R157:R168)</f>
        <v>0</v>
      </c>
      <c r="S156" s="96"/>
      <c r="T156" s="98">
        <f>SUM(T157:T168)</f>
        <v>0</v>
      </c>
      <c r="AR156" s="92" t="s">
        <v>138</v>
      </c>
      <c r="AT156" s="99" t="s">
        <v>80</v>
      </c>
      <c r="AU156" s="99" t="s">
        <v>91</v>
      </c>
      <c r="AY156" s="92" t="s">
        <v>139</v>
      </c>
      <c r="BK156" s="100">
        <f>SUM(BK157:BK168)</f>
        <v>0</v>
      </c>
    </row>
    <row r="157" spans="1:65" s="21" customFormat="1" ht="16.5" customHeight="1" x14ac:dyDescent="0.2">
      <c r="A157" s="18"/>
      <c r="B157" s="19"/>
      <c r="C157" s="103" t="s">
        <v>138</v>
      </c>
      <c r="D157" s="103" t="s">
        <v>144</v>
      </c>
      <c r="E157" s="104" t="s">
        <v>180</v>
      </c>
      <c r="F157" s="105" t="s">
        <v>181</v>
      </c>
      <c r="G157" s="106" t="s">
        <v>182</v>
      </c>
      <c r="H157" s="107">
        <v>2</v>
      </c>
      <c r="I157" s="1"/>
      <c r="J157" s="108">
        <f>ROUND(I157*H157,2)</f>
        <v>0</v>
      </c>
      <c r="K157" s="105" t="s">
        <v>1</v>
      </c>
      <c r="L157" s="19"/>
      <c r="M157" s="109" t="s">
        <v>1</v>
      </c>
      <c r="N157" s="110" t="s">
        <v>46</v>
      </c>
      <c r="O157" s="111"/>
      <c r="P157" s="112">
        <f>O157*H157</f>
        <v>0</v>
      </c>
      <c r="Q157" s="112">
        <v>0</v>
      </c>
      <c r="R157" s="112">
        <f>Q157*H157</f>
        <v>0</v>
      </c>
      <c r="S157" s="112">
        <v>0</v>
      </c>
      <c r="T157" s="113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14" t="s">
        <v>149</v>
      </c>
      <c r="AT157" s="114" t="s">
        <v>144</v>
      </c>
      <c r="AU157" s="114" t="s">
        <v>150</v>
      </c>
      <c r="AY157" s="9" t="s">
        <v>139</v>
      </c>
      <c r="BE157" s="115">
        <f>IF(N157="základní",J157,0)</f>
        <v>0</v>
      </c>
      <c r="BF157" s="115">
        <f>IF(N157="snížená",J157,0)</f>
        <v>0</v>
      </c>
      <c r="BG157" s="115">
        <f>IF(N157="zákl. přenesená",J157,0)</f>
        <v>0</v>
      </c>
      <c r="BH157" s="115">
        <f>IF(N157="sníž. přenesená",J157,0)</f>
        <v>0</v>
      </c>
      <c r="BI157" s="115">
        <f>IF(N157="nulová",J157,0)</f>
        <v>0</v>
      </c>
      <c r="BJ157" s="9" t="s">
        <v>89</v>
      </c>
      <c r="BK157" s="115">
        <f>ROUND(I157*H157,2)</f>
        <v>0</v>
      </c>
      <c r="BL157" s="9" t="s">
        <v>149</v>
      </c>
      <c r="BM157" s="114" t="s">
        <v>183</v>
      </c>
    </row>
    <row r="158" spans="1:65" s="21" customFormat="1" ht="29.25" x14ac:dyDescent="0.2">
      <c r="A158" s="18"/>
      <c r="B158" s="19"/>
      <c r="C158" s="18"/>
      <c r="D158" s="116" t="s">
        <v>184</v>
      </c>
      <c r="E158" s="18"/>
      <c r="F158" s="146" t="s">
        <v>185</v>
      </c>
      <c r="G158" s="18"/>
      <c r="H158" s="18"/>
      <c r="I158" s="18"/>
      <c r="J158" s="18"/>
      <c r="K158" s="18"/>
      <c r="L158" s="19"/>
      <c r="M158" s="118"/>
      <c r="N158" s="119"/>
      <c r="O158" s="111"/>
      <c r="P158" s="111"/>
      <c r="Q158" s="111"/>
      <c r="R158" s="111"/>
      <c r="S158" s="111"/>
      <c r="T158" s="120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9" t="s">
        <v>184</v>
      </c>
      <c r="AU158" s="9" t="s">
        <v>150</v>
      </c>
    </row>
    <row r="159" spans="1:65" s="130" customFormat="1" x14ac:dyDescent="0.2">
      <c r="B159" s="131"/>
      <c r="D159" s="116" t="s">
        <v>156</v>
      </c>
      <c r="E159" s="132" t="s">
        <v>1</v>
      </c>
      <c r="F159" s="133" t="s">
        <v>186</v>
      </c>
      <c r="H159" s="134">
        <v>2</v>
      </c>
      <c r="L159" s="131"/>
      <c r="M159" s="135"/>
      <c r="N159" s="136"/>
      <c r="O159" s="136"/>
      <c r="P159" s="136"/>
      <c r="Q159" s="136"/>
      <c r="R159" s="136"/>
      <c r="S159" s="136"/>
      <c r="T159" s="137"/>
      <c r="AT159" s="132" t="s">
        <v>156</v>
      </c>
      <c r="AU159" s="132" t="s">
        <v>150</v>
      </c>
      <c r="AV159" s="130" t="s">
        <v>91</v>
      </c>
      <c r="AW159" s="130" t="s">
        <v>36</v>
      </c>
      <c r="AX159" s="130" t="s">
        <v>89</v>
      </c>
      <c r="AY159" s="132" t="s">
        <v>139</v>
      </c>
    </row>
    <row r="160" spans="1:65" s="21" customFormat="1" ht="16.5" customHeight="1" x14ac:dyDescent="0.2">
      <c r="A160" s="18"/>
      <c r="B160" s="19"/>
      <c r="C160" s="103" t="s">
        <v>187</v>
      </c>
      <c r="D160" s="103" t="s">
        <v>144</v>
      </c>
      <c r="E160" s="104" t="s">
        <v>188</v>
      </c>
      <c r="F160" s="105" t="s">
        <v>189</v>
      </c>
      <c r="G160" s="106" t="s">
        <v>182</v>
      </c>
      <c r="H160" s="107">
        <v>1</v>
      </c>
      <c r="I160" s="1"/>
      <c r="J160" s="108">
        <f>ROUND(I160*H160,2)</f>
        <v>0</v>
      </c>
      <c r="K160" s="105" t="s">
        <v>1</v>
      </c>
      <c r="L160" s="19"/>
      <c r="M160" s="109" t="s">
        <v>1</v>
      </c>
      <c r="N160" s="110" t="s">
        <v>46</v>
      </c>
      <c r="O160" s="111"/>
      <c r="P160" s="112">
        <f>O160*H160</f>
        <v>0</v>
      </c>
      <c r="Q160" s="112">
        <v>0</v>
      </c>
      <c r="R160" s="112">
        <f>Q160*H160</f>
        <v>0</v>
      </c>
      <c r="S160" s="112">
        <v>0</v>
      </c>
      <c r="T160" s="113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114" t="s">
        <v>149</v>
      </c>
      <c r="AT160" s="114" t="s">
        <v>144</v>
      </c>
      <c r="AU160" s="114" t="s">
        <v>150</v>
      </c>
      <c r="AY160" s="9" t="s">
        <v>139</v>
      </c>
      <c r="BE160" s="115">
        <f>IF(N160="základní",J160,0)</f>
        <v>0</v>
      </c>
      <c r="BF160" s="115">
        <f>IF(N160="snížená",J160,0)</f>
        <v>0</v>
      </c>
      <c r="BG160" s="115">
        <f>IF(N160="zákl. přenesená",J160,0)</f>
        <v>0</v>
      </c>
      <c r="BH160" s="115">
        <f>IF(N160="sníž. přenesená",J160,0)</f>
        <v>0</v>
      </c>
      <c r="BI160" s="115">
        <f>IF(N160="nulová",J160,0)</f>
        <v>0</v>
      </c>
      <c r="BJ160" s="9" t="s">
        <v>89</v>
      </c>
      <c r="BK160" s="115">
        <f>ROUND(I160*H160,2)</f>
        <v>0</v>
      </c>
      <c r="BL160" s="9" t="s">
        <v>149</v>
      </c>
      <c r="BM160" s="114" t="s">
        <v>190</v>
      </c>
    </row>
    <row r="161" spans="1:65" s="21" customFormat="1" ht="29.25" x14ac:dyDescent="0.2">
      <c r="A161" s="18"/>
      <c r="B161" s="19"/>
      <c r="C161" s="18"/>
      <c r="D161" s="116" t="s">
        <v>184</v>
      </c>
      <c r="E161" s="18"/>
      <c r="F161" s="146" t="s">
        <v>191</v>
      </c>
      <c r="G161" s="18"/>
      <c r="H161" s="18"/>
      <c r="I161" s="18"/>
      <c r="J161" s="18"/>
      <c r="K161" s="18"/>
      <c r="L161" s="19"/>
      <c r="M161" s="118"/>
      <c r="N161" s="119"/>
      <c r="O161" s="111"/>
      <c r="P161" s="111"/>
      <c r="Q161" s="111"/>
      <c r="R161" s="111"/>
      <c r="S161" s="111"/>
      <c r="T161" s="120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9" t="s">
        <v>184</v>
      </c>
      <c r="AU161" s="9" t="s">
        <v>150</v>
      </c>
    </row>
    <row r="162" spans="1:65" s="130" customFormat="1" x14ac:dyDescent="0.2">
      <c r="B162" s="131"/>
      <c r="D162" s="116" t="s">
        <v>156</v>
      </c>
      <c r="E162" s="132" t="s">
        <v>1</v>
      </c>
      <c r="F162" s="133" t="s">
        <v>192</v>
      </c>
      <c r="H162" s="134">
        <v>1</v>
      </c>
      <c r="L162" s="131"/>
      <c r="M162" s="135"/>
      <c r="N162" s="136"/>
      <c r="O162" s="136"/>
      <c r="P162" s="136"/>
      <c r="Q162" s="136"/>
      <c r="R162" s="136"/>
      <c r="S162" s="136"/>
      <c r="T162" s="137"/>
      <c r="AT162" s="132" t="s">
        <v>156</v>
      </c>
      <c r="AU162" s="132" t="s">
        <v>150</v>
      </c>
      <c r="AV162" s="130" t="s">
        <v>91</v>
      </c>
      <c r="AW162" s="130" t="s">
        <v>36</v>
      </c>
      <c r="AX162" s="130" t="s">
        <v>89</v>
      </c>
      <c r="AY162" s="132" t="s">
        <v>139</v>
      </c>
    </row>
    <row r="163" spans="1:65" s="21" customFormat="1" ht="16.5" customHeight="1" x14ac:dyDescent="0.2">
      <c r="A163" s="18"/>
      <c r="B163" s="19"/>
      <c r="C163" s="103" t="s">
        <v>193</v>
      </c>
      <c r="D163" s="103" t="s">
        <v>144</v>
      </c>
      <c r="E163" s="104" t="s">
        <v>194</v>
      </c>
      <c r="F163" s="105" t="s">
        <v>195</v>
      </c>
      <c r="G163" s="106" t="s">
        <v>182</v>
      </c>
      <c r="H163" s="107">
        <v>2</v>
      </c>
      <c r="I163" s="1"/>
      <c r="J163" s="108">
        <f>ROUND(I163*H163,2)</f>
        <v>0</v>
      </c>
      <c r="K163" s="105" t="s">
        <v>1</v>
      </c>
      <c r="L163" s="19"/>
      <c r="M163" s="109" t="s">
        <v>1</v>
      </c>
      <c r="N163" s="110" t="s">
        <v>46</v>
      </c>
      <c r="O163" s="111"/>
      <c r="P163" s="112">
        <f>O163*H163</f>
        <v>0</v>
      </c>
      <c r="Q163" s="112">
        <v>0</v>
      </c>
      <c r="R163" s="112">
        <f>Q163*H163</f>
        <v>0</v>
      </c>
      <c r="S163" s="112">
        <v>0</v>
      </c>
      <c r="T163" s="113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14" t="s">
        <v>149</v>
      </c>
      <c r="AT163" s="114" t="s">
        <v>144</v>
      </c>
      <c r="AU163" s="114" t="s">
        <v>150</v>
      </c>
      <c r="AY163" s="9" t="s">
        <v>139</v>
      </c>
      <c r="BE163" s="115">
        <f>IF(N163="základní",J163,0)</f>
        <v>0</v>
      </c>
      <c r="BF163" s="115">
        <f>IF(N163="snížená",J163,0)</f>
        <v>0</v>
      </c>
      <c r="BG163" s="115">
        <f>IF(N163="zákl. přenesená",J163,0)</f>
        <v>0</v>
      </c>
      <c r="BH163" s="115">
        <f>IF(N163="sníž. přenesená",J163,0)</f>
        <v>0</v>
      </c>
      <c r="BI163" s="115">
        <f>IF(N163="nulová",J163,0)</f>
        <v>0</v>
      </c>
      <c r="BJ163" s="9" t="s">
        <v>89</v>
      </c>
      <c r="BK163" s="115">
        <f>ROUND(I163*H163,2)</f>
        <v>0</v>
      </c>
      <c r="BL163" s="9" t="s">
        <v>149</v>
      </c>
      <c r="BM163" s="114" t="s">
        <v>196</v>
      </c>
    </row>
    <row r="164" spans="1:65" s="21" customFormat="1" ht="29.25" x14ac:dyDescent="0.2">
      <c r="A164" s="18"/>
      <c r="B164" s="19"/>
      <c r="C164" s="18"/>
      <c r="D164" s="116" t="s">
        <v>184</v>
      </c>
      <c r="E164" s="18"/>
      <c r="F164" s="146" t="s">
        <v>197</v>
      </c>
      <c r="G164" s="18"/>
      <c r="H164" s="18"/>
      <c r="I164" s="18"/>
      <c r="J164" s="18"/>
      <c r="K164" s="18"/>
      <c r="L164" s="19"/>
      <c r="M164" s="118"/>
      <c r="N164" s="119"/>
      <c r="O164" s="111"/>
      <c r="P164" s="111"/>
      <c r="Q164" s="111"/>
      <c r="R164" s="111"/>
      <c r="S164" s="111"/>
      <c r="T164" s="120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9" t="s">
        <v>184</v>
      </c>
      <c r="AU164" s="9" t="s">
        <v>150</v>
      </c>
    </row>
    <row r="165" spans="1:65" s="130" customFormat="1" x14ac:dyDescent="0.2">
      <c r="B165" s="131"/>
      <c r="D165" s="116" t="s">
        <v>156</v>
      </c>
      <c r="E165" s="132" t="s">
        <v>1</v>
      </c>
      <c r="F165" s="133" t="s">
        <v>186</v>
      </c>
      <c r="H165" s="134">
        <v>2</v>
      </c>
      <c r="L165" s="131"/>
      <c r="M165" s="135"/>
      <c r="N165" s="136"/>
      <c r="O165" s="136"/>
      <c r="P165" s="136"/>
      <c r="Q165" s="136"/>
      <c r="R165" s="136"/>
      <c r="S165" s="136"/>
      <c r="T165" s="137"/>
      <c r="AT165" s="132" t="s">
        <v>156</v>
      </c>
      <c r="AU165" s="132" t="s">
        <v>150</v>
      </c>
      <c r="AV165" s="130" t="s">
        <v>91</v>
      </c>
      <c r="AW165" s="130" t="s">
        <v>36</v>
      </c>
      <c r="AX165" s="130" t="s">
        <v>89</v>
      </c>
      <c r="AY165" s="132" t="s">
        <v>139</v>
      </c>
    </row>
    <row r="166" spans="1:65" s="21" customFormat="1" ht="16.5" customHeight="1" x14ac:dyDescent="0.2">
      <c r="A166" s="18"/>
      <c r="B166" s="19"/>
      <c r="C166" s="103" t="s">
        <v>198</v>
      </c>
      <c r="D166" s="103" t="s">
        <v>144</v>
      </c>
      <c r="E166" s="104" t="s">
        <v>199</v>
      </c>
      <c r="F166" s="105" t="s">
        <v>200</v>
      </c>
      <c r="G166" s="106" t="s">
        <v>182</v>
      </c>
      <c r="H166" s="107">
        <v>2</v>
      </c>
      <c r="I166" s="1"/>
      <c r="J166" s="108">
        <f>ROUND(I166*H166,2)</f>
        <v>0</v>
      </c>
      <c r="K166" s="105" t="s">
        <v>1</v>
      </c>
      <c r="L166" s="19"/>
      <c r="M166" s="109" t="s">
        <v>1</v>
      </c>
      <c r="N166" s="110" t="s">
        <v>46</v>
      </c>
      <c r="O166" s="111"/>
      <c r="P166" s="112">
        <f>O166*H166</f>
        <v>0</v>
      </c>
      <c r="Q166" s="112">
        <v>0</v>
      </c>
      <c r="R166" s="112">
        <f>Q166*H166</f>
        <v>0</v>
      </c>
      <c r="S166" s="112">
        <v>0</v>
      </c>
      <c r="T166" s="113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14" t="s">
        <v>149</v>
      </c>
      <c r="AT166" s="114" t="s">
        <v>144</v>
      </c>
      <c r="AU166" s="114" t="s">
        <v>150</v>
      </c>
      <c r="AY166" s="9" t="s">
        <v>139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9" t="s">
        <v>89</v>
      </c>
      <c r="BK166" s="115">
        <f>ROUND(I166*H166,2)</f>
        <v>0</v>
      </c>
      <c r="BL166" s="9" t="s">
        <v>149</v>
      </c>
      <c r="BM166" s="114" t="s">
        <v>201</v>
      </c>
    </row>
    <row r="167" spans="1:65" s="21" customFormat="1" ht="29.25" x14ac:dyDescent="0.2">
      <c r="A167" s="18"/>
      <c r="B167" s="19"/>
      <c r="C167" s="18"/>
      <c r="D167" s="116" t="s">
        <v>184</v>
      </c>
      <c r="E167" s="18"/>
      <c r="F167" s="146" t="s">
        <v>202</v>
      </c>
      <c r="G167" s="18"/>
      <c r="H167" s="18"/>
      <c r="I167" s="18"/>
      <c r="J167" s="18"/>
      <c r="K167" s="18"/>
      <c r="L167" s="19"/>
      <c r="M167" s="118"/>
      <c r="N167" s="119"/>
      <c r="O167" s="111"/>
      <c r="P167" s="111"/>
      <c r="Q167" s="111"/>
      <c r="R167" s="111"/>
      <c r="S167" s="111"/>
      <c r="T167" s="120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9" t="s">
        <v>184</v>
      </c>
      <c r="AU167" s="9" t="s">
        <v>150</v>
      </c>
    </row>
    <row r="168" spans="1:65" s="130" customFormat="1" x14ac:dyDescent="0.2">
      <c r="B168" s="131"/>
      <c r="D168" s="116" t="s">
        <v>156</v>
      </c>
      <c r="E168" s="132" t="s">
        <v>1</v>
      </c>
      <c r="F168" s="133" t="s">
        <v>186</v>
      </c>
      <c r="H168" s="134">
        <v>2</v>
      </c>
      <c r="L168" s="131"/>
      <c r="M168" s="135"/>
      <c r="N168" s="136"/>
      <c r="O168" s="136"/>
      <c r="P168" s="136"/>
      <c r="Q168" s="136"/>
      <c r="R168" s="136"/>
      <c r="S168" s="136"/>
      <c r="T168" s="137"/>
      <c r="AT168" s="132" t="s">
        <v>156</v>
      </c>
      <c r="AU168" s="132" t="s">
        <v>150</v>
      </c>
      <c r="AV168" s="130" t="s">
        <v>91</v>
      </c>
      <c r="AW168" s="130" t="s">
        <v>36</v>
      </c>
      <c r="AX168" s="130" t="s">
        <v>89</v>
      </c>
      <c r="AY168" s="132" t="s">
        <v>139</v>
      </c>
    </row>
    <row r="169" spans="1:65" s="90" customFormat="1" ht="20.85" customHeight="1" x14ac:dyDescent="0.2">
      <c r="B169" s="91"/>
      <c r="D169" s="92" t="s">
        <v>80</v>
      </c>
      <c r="E169" s="101" t="s">
        <v>203</v>
      </c>
      <c r="F169" s="101" t="s">
        <v>204</v>
      </c>
      <c r="J169" s="102">
        <f>BK169</f>
        <v>0</v>
      </c>
      <c r="L169" s="91"/>
      <c r="M169" s="95"/>
      <c r="N169" s="96"/>
      <c r="O169" s="96"/>
      <c r="P169" s="97">
        <f>SUM(P170:P187)</f>
        <v>0</v>
      </c>
      <c r="Q169" s="96"/>
      <c r="R169" s="97">
        <f>SUM(R170:R187)</f>
        <v>0</v>
      </c>
      <c r="S169" s="96"/>
      <c r="T169" s="98">
        <f>SUM(T170:T187)</f>
        <v>0</v>
      </c>
      <c r="AR169" s="92" t="s">
        <v>138</v>
      </c>
      <c r="AT169" s="99" t="s">
        <v>80</v>
      </c>
      <c r="AU169" s="99" t="s">
        <v>91</v>
      </c>
      <c r="AY169" s="92" t="s">
        <v>139</v>
      </c>
      <c r="BK169" s="100">
        <f>SUM(BK170:BK187)</f>
        <v>0</v>
      </c>
    </row>
    <row r="170" spans="1:65" s="21" customFormat="1" ht="16.5" customHeight="1" x14ac:dyDescent="0.2">
      <c r="A170" s="18"/>
      <c r="B170" s="19"/>
      <c r="C170" s="103" t="s">
        <v>142</v>
      </c>
      <c r="D170" s="103" t="s">
        <v>144</v>
      </c>
      <c r="E170" s="104" t="s">
        <v>205</v>
      </c>
      <c r="F170" s="105" t="s">
        <v>206</v>
      </c>
      <c r="G170" s="106" t="s">
        <v>182</v>
      </c>
      <c r="H170" s="107">
        <v>2</v>
      </c>
      <c r="I170" s="1"/>
      <c r="J170" s="108">
        <f>ROUND(I170*H170,2)</f>
        <v>0</v>
      </c>
      <c r="K170" s="105" t="s">
        <v>1</v>
      </c>
      <c r="L170" s="19"/>
      <c r="M170" s="109" t="s">
        <v>1</v>
      </c>
      <c r="N170" s="110" t="s">
        <v>46</v>
      </c>
      <c r="O170" s="111"/>
      <c r="P170" s="112">
        <f>O170*H170</f>
        <v>0</v>
      </c>
      <c r="Q170" s="112">
        <v>0</v>
      </c>
      <c r="R170" s="112">
        <f>Q170*H170</f>
        <v>0</v>
      </c>
      <c r="S170" s="112">
        <v>0</v>
      </c>
      <c r="T170" s="113">
        <f>S170*H170</f>
        <v>0</v>
      </c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R170" s="114" t="s">
        <v>149</v>
      </c>
      <c r="AT170" s="114" t="s">
        <v>144</v>
      </c>
      <c r="AU170" s="114" t="s">
        <v>150</v>
      </c>
      <c r="AY170" s="9" t="s">
        <v>139</v>
      </c>
      <c r="BE170" s="115">
        <f>IF(N170="základní",J170,0)</f>
        <v>0</v>
      </c>
      <c r="BF170" s="115">
        <f>IF(N170="snížená",J170,0)</f>
        <v>0</v>
      </c>
      <c r="BG170" s="115">
        <f>IF(N170="zákl. přenesená",J170,0)</f>
        <v>0</v>
      </c>
      <c r="BH170" s="115">
        <f>IF(N170="sníž. přenesená",J170,0)</f>
        <v>0</v>
      </c>
      <c r="BI170" s="115">
        <f>IF(N170="nulová",J170,0)</f>
        <v>0</v>
      </c>
      <c r="BJ170" s="9" t="s">
        <v>89</v>
      </c>
      <c r="BK170" s="115">
        <f>ROUND(I170*H170,2)</f>
        <v>0</v>
      </c>
      <c r="BL170" s="9" t="s">
        <v>149</v>
      </c>
      <c r="BM170" s="114" t="s">
        <v>207</v>
      </c>
    </row>
    <row r="171" spans="1:65" s="21" customFormat="1" ht="29.25" x14ac:dyDescent="0.2">
      <c r="A171" s="18"/>
      <c r="B171" s="19"/>
      <c r="C171" s="18"/>
      <c r="D171" s="116" t="s">
        <v>184</v>
      </c>
      <c r="E171" s="18"/>
      <c r="F171" s="146" t="s">
        <v>208</v>
      </c>
      <c r="G171" s="18"/>
      <c r="H171" s="18"/>
      <c r="I171" s="18"/>
      <c r="J171" s="18"/>
      <c r="K171" s="18"/>
      <c r="L171" s="19"/>
      <c r="M171" s="118"/>
      <c r="N171" s="119"/>
      <c r="O171" s="111"/>
      <c r="P171" s="111"/>
      <c r="Q171" s="111"/>
      <c r="R171" s="111"/>
      <c r="S171" s="111"/>
      <c r="T171" s="120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T171" s="9" t="s">
        <v>184</v>
      </c>
      <c r="AU171" s="9" t="s">
        <v>150</v>
      </c>
    </row>
    <row r="172" spans="1:65" s="130" customFormat="1" x14ac:dyDescent="0.2">
      <c r="B172" s="131"/>
      <c r="D172" s="116" t="s">
        <v>156</v>
      </c>
      <c r="E172" s="132" t="s">
        <v>1</v>
      </c>
      <c r="F172" s="133" t="s">
        <v>186</v>
      </c>
      <c r="H172" s="134">
        <v>2</v>
      </c>
      <c r="L172" s="131"/>
      <c r="M172" s="135"/>
      <c r="N172" s="136"/>
      <c r="O172" s="136"/>
      <c r="P172" s="136"/>
      <c r="Q172" s="136"/>
      <c r="R172" s="136"/>
      <c r="S172" s="136"/>
      <c r="T172" s="137"/>
      <c r="AT172" s="132" t="s">
        <v>156</v>
      </c>
      <c r="AU172" s="132" t="s">
        <v>150</v>
      </c>
      <c r="AV172" s="130" t="s">
        <v>91</v>
      </c>
      <c r="AW172" s="130" t="s">
        <v>36</v>
      </c>
      <c r="AX172" s="130" t="s">
        <v>89</v>
      </c>
      <c r="AY172" s="132" t="s">
        <v>139</v>
      </c>
    </row>
    <row r="173" spans="1:65" s="21" customFormat="1" ht="16.5" customHeight="1" x14ac:dyDescent="0.2">
      <c r="A173" s="18"/>
      <c r="B173" s="19"/>
      <c r="C173" s="103" t="s">
        <v>209</v>
      </c>
      <c r="D173" s="103" t="s">
        <v>144</v>
      </c>
      <c r="E173" s="104" t="s">
        <v>210</v>
      </c>
      <c r="F173" s="105" t="s">
        <v>211</v>
      </c>
      <c r="G173" s="106" t="s">
        <v>212</v>
      </c>
      <c r="H173" s="107">
        <v>250</v>
      </c>
      <c r="I173" s="1"/>
      <c r="J173" s="108">
        <f>ROUND(I173*H173,2)</f>
        <v>0</v>
      </c>
      <c r="K173" s="105" t="s">
        <v>1</v>
      </c>
      <c r="L173" s="19"/>
      <c r="M173" s="109" t="s">
        <v>1</v>
      </c>
      <c r="N173" s="110" t="s">
        <v>46</v>
      </c>
      <c r="O173" s="111"/>
      <c r="P173" s="112">
        <f>O173*H173</f>
        <v>0</v>
      </c>
      <c r="Q173" s="112">
        <v>0</v>
      </c>
      <c r="R173" s="112">
        <f>Q173*H173</f>
        <v>0</v>
      </c>
      <c r="S173" s="112">
        <v>0</v>
      </c>
      <c r="T173" s="113">
        <f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114" t="s">
        <v>149</v>
      </c>
      <c r="AT173" s="114" t="s">
        <v>144</v>
      </c>
      <c r="AU173" s="114" t="s">
        <v>150</v>
      </c>
      <c r="AY173" s="9" t="s">
        <v>139</v>
      </c>
      <c r="BE173" s="115">
        <f>IF(N173="základní",J173,0)</f>
        <v>0</v>
      </c>
      <c r="BF173" s="115">
        <f>IF(N173="snížená",J173,0)</f>
        <v>0</v>
      </c>
      <c r="BG173" s="115">
        <f>IF(N173="zákl. přenesená",J173,0)</f>
        <v>0</v>
      </c>
      <c r="BH173" s="115">
        <f>IF(N173="sníž. přenesená",J173,0)</f>
        <v>0</v>
      </c>
      <c r="BI173" s="115">
        <f>IF(N173="nulová",J173,0)</f>
        <v>0</v>
      </c>
      <c r="BJ173" s="9" t="s">
        <v>89</v>
      </c>
      <c r="BK173" s="115">
        <f>ROUND(I173*H173,2)</f>
        <v>0</v>
      </c>
      <c r="BL173" s="9" t="s">
        <v>149</v>
      </c>
      <c r="BM173" s="114" t="s">
        <v>213</v>
      </c>
    </row>
    <row r="174" spans="1:65" s="21" customFormat="1" ht="19.5" x14ac:dyDescent="0.2">
      <c r="A174" s="18"/>
      <c r="B174" s="19"/>
      <c r="C174" s="18"/>
      <c r="D174" s="116" t="s">
        <v>184</v>
      </c>
      <c r="E174" s="18"/>
      <c r="F174" s="146" t="s">
        <v>214</v>
      </c>
      <c r="G174" s="18"/>
      <c r="H174" s="18"/>
      <c r="I174" s="18"/>
      <c r="J174" s="18"/>
      <c r="K174" s="18"/>
      <c r="L174" s="19"/>
      <c r="M174" s="118"/>
      <c r="N174" s="119"/>
      <c r="O174" s="111"/>
      <c r="P174" s="111"/>
      <c r="Q174" s="111"/>
      <c r="R174" s="111"/>
      <c r="S174" s="111"/>
      <c r="T174" s="120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T174" s="9" t="s">
        <v>184</v>
      </c>
      <c r="AU174" s="9" t="s">
        <v>150</v>
      </c>
    </row>
    <row r="175" spans="1:65" s="130" customFormat="1" x14ac:dyDescent="0.2">
      <c r="B175" s="131"/>
      <c r="D175" s="116" t="s">
        <v>156</v>
      </c>
      <c r="E175" s="132" t="s">
        <v>1</v>
      </c>
      <c r="F175" s="133" t="s">
        <v>215</v>
      </c>
      <c r="H175" s="134">
        <v>250</v>
      </c>
      <c r="L175" s="131"/>
      <c r="M175" s="135"/>
      <c r="N175" s="136"/>
      <c r="O175" s="136"/>
      <c r="P175" s="136"/>
      <c r="Q175" s="136"/>
      <c r="R175" s="136"/>
      <c r="S175" s="136"/>
      <c r="T175" s="137"/>
      <c r="AT175" s="132" t="s">
        <v>156</v>
      </c>
      <c r="AU175" s="132" t="s">
        <v>150</v>
      </c>
      <c r="AV175" s="130" t="s">
        <v>91</v>
      </c>
      <c r="AW175" s="130" t="s">
        <v>36</v>
      </c>
      <c r="AX175" s="130" t="s">
        <v>89</v>
      </c>
      <c r="AY175" s="132" t="s">
        <v>139</v>
      </c>
    </row>
    <row r="176" spans="1:65" s="21" customFormat="1" ht="16.5" customHeight="1" x14ac:dyDescent="0.2">
      <c r="A176" s="18"/>
      <c r="B176" s="19"/>
      <c r="C176" s="103" t="s">
        <v>216</v>
      </c>
      <c r="D176" s="103" t="s">
        <v>144</v>
      </c>
      <c r="E176" s="104" t="s">
        <v>217</v>
      </c>
      <c r="F176" s="105" t="s">
        <v>218</v>
      </c>
      <c r="G176" s="106" t="s">
        <v>182</v>
      </c>
      <c r="H176" s="107">
        <v>3</v>
      </c>
      <c r="I176" s="1"/>
      <c r="J176" s="108">
        <f>ROUND(I176*H176,2)</f>
        <v>0</v>
      </c>
      <c r="K176" s="105" t="s">
        <v>1</v>
      </c>
      <c r="L176" s="19"/>
      <c r="M176" s="109" t="s">
        <v>1</v>
      </c>
      <c r="N176" s="110" t="s">
        <v>46</v>
      </c>
      <c r="O176" s="111"/>
      <c r="P176" s="112">
        <f>O176*H176</f>
        <v>0</v>
      </c>
      <c r="Q176" s="112">
        <v>0</v>
      </c>
      <c r="R176" s="112">
        <f>Q176*H176</f>
        <v>0</v>
      </c>
      <c r="S176" s="112">
        <v>0</v>
      </c>
      <c r="T176" s="113">
        <f>S176*H176</f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14" t="s">
        <v>149</v>
      </c>
      <c r="AT176" s="114" t="s">
        <v>144</v>
      </c>
      <c r="AU176" s="114" t="s">
        <v>150</v>
      </c>
      <c r="AY176" s="9" t="s">
        <v>139</v>
      </c>
      <c r="BE176" s="115">
        <f>IF(N176="základní",J176,0)</f>
        <v>0</v>
      </c>
      <c r="BF176" s="115">
        <f>IF(N176="snížená",J176,0)</f>
        <v>0</v>
      </c>
      <c r="BG176" s="115">
        <f>IF(N176="zákl. přenesená",J176,0)</f>
        <v>0</v>
      </c>
      <c r="BH176" s="115">
        <f>IF(N176="sníž. přenesená",J176,0)</f>
        <v>0</v>
      </c>
      <c r="BI176" s="115">
        <f>IF(N176="nulová",J176,0)</f>
        <v>0</v>
      </c>
      <c r="BJ176" s="9" t="s">
        <v>89</v>
      </c>
      <c r="BK176" s="115">
        <f>ROUND(I176*H176,2)</f>
        <v>0</v>
      </c>
      <c r="BL176" s="9" t="s">
        <v>149</v>
      </c>
      <c r="BM176" s="114" t="s">
        <v>219</v>
      </c>
    </row>
    <row r="177" spans="1:65" s="21" customFormat="1" ht="29.25" x14ac:dyDescent="0.2">
      <c r="A177" s="18"/>
      <c r="B177" s="19"/>
      <c r="C177" s="18"/>
      <c r="D177" s="116" t="s">
        <v>184</v>
      </c>
      <c r="E177" s="18"/>
      <c r="F177" s="146" t="s">
        <v>220</v>
      </c>
      <c r="G177" s="18"/>
      <c r="H177" s="18"/>
      <c r="I177" s="18"/>
      <c r="J177" s="18"/>
      <c r="K177" s="18"/>
      <c r="L177" s="19"/>
      <c r="M177" s="118"/>
      <c r="N177" s="119"/>
      <c r="O177" s="111"/>
      <c r="P177" s="111"/>
      <c r="Q177" s="111"/>
      <c r="R177" s="111"/>
      <c r="S177" s="111"/>
      <c r="T177" s="120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T177" s="9" t="s">
        <v>184</v>
      </c>
      <c r="AU177" s="9" t="s">
        <v>150</v>
      </c>
    </row>
    <row r="178" spans="1:65" s="130" customFormat="1" x14ac:dyDescent="0.2">
      <c r="B178" s="131"/>
      <c r="D178" s="116" t="s">
        <v>156</v>
      </c>
      <c r="E178" s="132" t="s">
        <v>1</v>
      </c>
      <c r="F178" s="133" t="s">
        <v>221</v>
      </c>
      <c r="H178" s="134">
        <v>3</v>
      </c>
      <c r="L178" s="131"/>
      <c r="M178" s="135"/>
      <c r="N178" s="136"/>
      <c r="O178" s="136"/>
      <c r="P178" s="136"/>
      <c r="Q178" s="136"/>
      <c r="R178" s="136"/>
      <c r="S178" s="136"/>
      <c r="T178" s="137"/>
      <c r="AT178" s="132" t="s">
        <v>156</v>
      </c>
      <c r="AU178" s="132" t="s">
        <v>150</v>
      </c>
      <c r="AV178" s="130" t="s">
        <v>91</v>
      </c>
      <c r="AW178" s="130" t="s">
        <v>36</v>
      </c>
      <c r="AX178" s="130" t="s">
        <v>89</v>
      </c>
      <c r="AY178" s="132" t="s">
        <v>139</v>
      </c>
    </row>
    <row r="179" spans="1:65" s="21" customFormat="1" ht="16.5" customHeight="1" x14ac:dyDescent="0.2">
      <c r="A179" s="18"/>
      <c r="B179" s="19"/>
      <c r="C179" s="103" t="s">
        <v>222</v>
      </c>
      <c r="D179" s="103" t="s">
        <v>144</v>
      </c>
      <c r="E179" s="104" t="s">
        <v>223</v>
      </c>
      <c r="F179" s="105" t="s">
        <v>224</v>
      </c>
      <c r="G179" s="106" t="s">
        <v>182</v>
      </c>
      <c r="H179" s="107">
        <v>2</v>
      </c>
      <c r="I179" s="1"/>
      <c r="J179" s="108">
        <f>ROUND(I179*H179,2)</f>
        <v>0</v>
      </c>
      <c r="K179" s="105" t="s">
        <v>1</v>
      </c>
      <c r="L179" s="19"/>
      <c r="M179" s="109" t="s">
        <v>1</v>
      </c>
      <c r="N179" s="110" t="s">
        <v>46</v>
      </c>
      <c r="O179" s="111"/>
      <c r="P179" s="112">
        <f>O179*H179</f>
        <v>0</v>
      </c>
      <c r="Q179" s="112">
        <v>0</v>
      </c>
      <c r="R179" s="112">
        <f>Q179*H179</f>
        <v>0</v>
      </c>
      <c r="S179" s="112">
        <v>0</v>
      </c>
      <c r="T179" s="113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14" t="s">
        <v>149</v>
      </c>
      <c r="AT179" s="114" t="s">
        <v>144</v>
      </c>
      <c r="AU179" s="114" t="s">
        <v>150</v>
      </c>
      <c r="AY179" s="9" t="s">
        <v>139</v>
      </c>
      <c r="BE179" s="115">
        <f>IF(N179="základní",J179,0)</f>
        <v>0</v>
      </c>
      <c r="BF179" s="115">
        <f>IF(N179="snížená",J179,0)</f>
        <v>0</v>
      </c>
      <c r="BG179" s="115">
        <f>IF(N179="zákl. přenesená",J179,0)</f>
        <v>0</v>
      </c>
      <c r="BH179" s="115">
        <f>IF(N179="sníž. přenesená",J179,0)</f>
        <v>0</v>
      </c>
      <c r="BI179" s="115">
        <f>IF(N179="nulová",J179,0)</f>
        <v>0</v>
      </c>
      <c r="BJ179" s="9" t="s">
        <v>89</v>
      </c>
      <c r="BK179" s="115">
        <f>ROUND(I179*H179,2)</f>
        <v>0</v>
      </c>
      <c r="BL179" s="9" t="s">
        <v>149</v>
      </c>
      <c r="BM179" s="114" t="s">
        <v>225</v>
      </c>
    </row>
    <row r="180" spans="1:65" s="21" customFormat="1" ht="68.25" x14ac:dyDescent="0.2">
      <c r="A180" s="18"/>
      <c r="B180" s="19"/>
      <c r="C180" s="18"/>
      <c r="D180" s="116" t="s">
        <v>184</v>
      </c>
      <c r="E180" s="18"/>
      <c r="F180" s="146" t="s">
        <v>226</v>
      </c>
      <c r="G180" s="18"/>
      <c r="H180" s="18"/>
      <c r="I180" s="18"/>
      <c r="J180" s="18"/>
      <c r="K180" s="18"/>
      <c r="L180" s="19"/>
      <c r="M180" s="118"/>
      <c r="N180" s="119"/>
      <c r="O180" s="111"/>
      <c r="P180" s="111"/>
      <c r="Q180" s="111"/>
      <c r="R180" s="111"/>
      <c r="S180" s="111"/>
      <c r="T180" s="120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T180" s="9" t="s">
        <v>184</v>
      </c>
      <c r="AU180" s="9" t="s">
        <v>150</v>
      </c>
    </row>
    <row r="181" spans="1:65" s="130" customFormat="1" x14ac:dyDescent="0.2">
      <c r="B181" s="131"/>
      <c r="D181" s="116" t="s">
        <v>156</v>
      </c>
      <c r="E181" s="132" t="s">
        <v>1</v>
      </c>
      <c r="F181" s="133" t="s">
        <v>186</v>
      </c>
      <c r="H181" s="134">
        <v>2</v>
      </c>
      <c r="L181" s="131"/>
      <c r="M181" s="135"/>
      <c r="N181" s="136"/>
      <c r="O181" s="136"/>
      <c r="P181" s="136"/>
      <c r="Q181" s="136"/>
      <c r="R181" s="136"/>
      <c r="S181" s="136"/>
      <c r="T181" s="137"/>
      <c r="AT181" s="132" t="s">
        <v>156</v>
      </c>
      <c r="AU181" s="132" t="s">
        <v>150</v>
      </c>
      <c r="AV181" s="130" t="s">
        <v>91</v>
      </c>
      <c r="AW181" s="130" t="s">
        <v>36</v>
      </c>
      <c r="AX181" s="130" t="s">
        <v>89</v>
      </c>
      <c r="AY181" s="132" t="s">
        <v>139</v>
      </c>
    </row>
    <row r="182" spans="1:65" s="21" customFormat="1" ht="16.5" customHeight="1" x14ac:dyDescent="0.2">
      <c r="A182" s="18"/>
      <c r="B182" s="19"/>
      <c r="C182" s="103" t="s">
        <v>227</v>
      </c>
      <c r="D182" s="103" t="s">
        <v>144</v>
      </c>
      <c r="E182" s="104" t="s">
        <v>228</v>
      </c>
      <c r="F182" s="105" t="s">
        <v>229</v>
      </c>
      <c r="G182" s="106" t="s">
        <v>182</v>
      </c>
      <c r="H182" s="107">
        <v>2</v>
      </c>
      <c r="I182" s="1"/>
      <c r="J182" s="108">
        <f>ROUND(I182*H182,2)</f>
        <v>0</v>
      </c>
      <c r="K182" s="105" t="s">
        <v>1</v>
      </c>
      <c r="L182" s="19"/>
      <c r="M182" s="109" t="s">
        <v>1</v>
      </c>
      <c r="N182" s="110" t="s">
        <v>46</v>
      </c>
      <c r="O182" s="111"/>
      <c r="P182" s="112">
        <f>O182*H182</f>
        <v>0</v>
      </c>
      <c r="Q182" s="112">
        <v>0</v>
      </c>
      <c r="R182" s="112">
        <f>Q182*H182</f>
        <v>0</v>
      </c>
      <c r="S182" s="112">
        <v>0</v>
      </c>
      <c r="T182" s="113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114" t="s">
        <v>149</v>
      </c>
      <c r="AT182" s="114" t="s">
        <v>144</v>
      </c>
      <c r="AU182" s="114" t="s">
        <v>150</v>
      </c>
      <c r="AY182" s="9" t="s">
        <v>139</v>
      </c>
      <c r="BE182" s="115">
        <f>IF(N182="základní",J182,0)</f>
        <v>0</v>
      </c>
      <c r="BF182" s="115">
        <f>IF(N182="snížená",J182,0)</f>
        <v>0</v>
      </c>
      <c r="BG182" s="115">
        <f>IF(N182="zákl. přenesená",J182,0)</f>
        <v>0</v>
      </c>
      <c r="BH182" s="115">
        <f>IF(N182="sníž. přenesená",J182,0)</f>
        <v>0</v>
      </c>
      <c r="BI182" s="115">
        <f>IF(N182="nulová",J182,0)</f>
        <v>0</v>
      </c>
      <c r="BJ182" s="9" t="s">
        <v>89</v>
      </c>
      <c r="BK182" s="115">
        <f>ROUND(I182*H182,2)</f>
        <v>0</v>
      </c>
      <c r="BL182" s="9" t="s">
        <v>149</v>
      </c>
      <c r="BM182" s="114" t="s">
        <v>230</v>
      </c>
    </row>
    <row r="183" spans="1:65" s="21" customFormat="1" ht="68.25" x14ac:dyDescent="0.2">
      <c r="A183" s="18"/>
      <c r="B183" s="19"/>
      <c r="C183" s="18"/>
      <c r="D183" s="116" t="s">
        <v>184</v>
      </c>
      <c r="E183" s="18"/>
      <c r="F183" s="146" t="s">
        <v>231</v>
      </c>
      <c r="G183" s="18"/>
      <c r="H183" s="18"/>
      <c r="I183" s="18"/>
      <c r="J183" s="18"/>
      <c r="K183" s="18"/>
      <c r="L183" s="19"/>
      <c r="M183" s="118"/>
      <c r="N183" s="119"/>
      <c r="O183" s="111"/>
      <c r="P183" s="111"/>
      <c r="Q183" s="111"/>
      <c r="R183" s="111"/>
      <c r="S183" s="111"/>
      <c r="T183" s="120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T183" s="9" t="s">
        <v>184</v>
      </c>
      <c r="AU183" s="9" t="s">
        <v>150</v>
      </c>
    </row>
    <row r="184" spans="1:65" s="130" customFormat="1" x14ac:dyDescent="0.2">
      <c r="B184" s="131"/>
      <c r="D184" s="116" t="s">
        <v>156</v>
      </c>
      <c r="E184" s="132" t="s">
        <v>1</v>
      </c>
      <c r="F184" s="133" t="s">
        <v>186</v>
      </c>
      <c r="H184" s="134">
        <v>2</v>
      </c>
      <c r="L184" s="131"/>
      <c r="M184" s="135"/>
      <c r="N184" s="136"/>
      <c r="O184" s="136"/>
      <c r="P184" s="136"/>
      <c r="Q184" s="136"/>
      <c r="R184" s="136"/>
      <c r="S184" s="136"/>
      <c r="T184" s="137"/>
      <c r="AT184" s="132" t="s">
        <v>156</v>
      </c>
      <c r="AU184" s="132" t="s">
        <v>150</v>
      </c>
      <c r="AV184" s="130" t="s">
        <v>91</v>
      </c>
      <c r="AW184" s="130" t="s">
        <v>36</v>
      </c>
      <c r="AX184" s="130" t="s">
        <v>89</v>
      </c>
      <c r="AY184" s="132" t="s">
        <v>139</v>
      </c>
    </row>
    <row r="185" spans="1:65" s="21" customFormat="1" ht="16.5" customHeight="1" x14ac:dyDescent="0.2">
      <c r="A185" s="18"/>
      <c r="B185" s="19"/>
      <c r="C185" s="103" t="s">
        <v>232</v>
      </c>
      <c r="D185" s="103" t="s">
        <v>144</v>
      </c>
      <c r="E185" s="104" t="s">
        <v>233</v>
      </c>
      <c r="F185" s="105" t="s">
        <v>234</v>
      </c>
      <c r="G185" s="106" t="s">
        <v>182</v>
      </c>
      <c r="H185" s="107">
        <v>1</v>
      </c>
      <c r="I185" s="1"/>
      <c r="J185" s="108">
        <f>ROUND(I185*H185,2)</f>
        <v>0</v>
      </c>
      <c r="K185" s="105" t="s">
        <v>1</v>
      </c>
      <c r="L185" s="19"/>
      <c r="M185" s="109" t="s">
        <v>1</v>
      </c>
      <c r="N185" s="110" t="s">
        <v>46</v>
      </c>
      <c r="O185" s="111"/>
      <c r="P185" s="112">
        <f>O185*H185</f>
        <v>0</v>
      </c>
      <c r="Q185" s="112">
        <v>0</v>
      </c>
      <c r="R185" s="112">
        <f>Q185*H185</f>
        <v>0</v>
      </c>
      <c r="S185" s="112">
        <v>0</v>
      </c>
      <c r="T185" s="113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14" t="s">
        <v>149</v>
      </c>
      <c r="AT185" s="114" t="s">
        <v>144</v>
      </c>
      <c r="AU185" s="114" t="s">
        <v>150</v>
      </c>
      <c r="AY185" s="9" t="s">
        <v>139</v>
      </c>
      <c r="BE185" s="115">
        <f>IF(N185="základní",J185,0)</f>
        <v>0</v>
      </c>
      <c r="BF185" s="115">
        <f>IF(N185="snížená",J185,0)</f>
        <v>0</v>
      </c>
      <c r="BG185" s="115">
        <f>IF(N185="zákl. přenesená",J185,0)</f>
        <v>0</v>
      </c>
      <c r="BH185" s="115">
        <f>IF(N185="sníž. přenesená",J185,0)</f>
        <v>0</v>
      </c>
      <c r="BI185" s="115">
        <f>IF(N185="nulová",J185,0)</f>
        <v>0</v>
      </c>
      <c r="BJ185" s="9" t="s">
        <v>89</v>
      </c>
      <c r="BK185" s="115">
        <f>ROUND(I185*H185,2)</f>
        <v>0</v>
      </c>
      <c r="BL185" s="9" t="s">
        <v>149</v>
      </c>
      <c r="BM185" s="114" t="s">
        <v>235</v>
      </c>
    </row>
    <row r="186" spans="1:65" s="21" customFormat="1" ht="29.25" x14ac:dyDescent="0.2">
      <c r="A186" s="18"/>
      <c r="B186" s="19"/>
      <c r="C186" s="18"/>
      <c r="D186" s="116" t="s">
        <v>184</v>
      </c>
      <c r="E186" s="18"/>
      <c r="F186" s="146" t="s">
        <v>236</v>
      </c>
      <c r="G186" s="18"/>
      <c r="H186" s="18"/>
      <c r="I186" s="18"/>
      <c r="J186" s="18"/>
      <c r="K186" s="18"/>
      <c r="L186" s="19"/>
      <c r="M186" s="118"/>
      <c r="N186" s="119"/>
      <c r="O186" s="111"/>
      <c r="P186" s="111"/>
      <c r="Q186" s="111"/>
      <c r="R186" s="111"/>
      <c r="S186" s="111"/>
      <c r="T186" s="120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T186" s="9" t="s">
        <v>184</v>
      </c>
      <c r="AU186" s="9" t="s">
        <v>150</v>
      </c>
    </row>
    <row r="187" spans="1:65" s="130" customFormat="1" x14ac:dyDescent="0.2">
      <c r="B187" s="131"/>
      <c r="D187" s="116" t="s">
        <v>156</v>
      </c>
      <c r="E187" s="132" t="s">
        <v>1</v>
      </c>
      <c r="F187" s="133" t="s">
        <v>192</v>
      </c>
      <c r="H187" s="134">
        <v>1</v>
      </c>
      <c r="L187" s="131"/>
      <c r="M187" s="135"/>
      <c r="N187" s="136"/>
      <c r="O187" s="136"/>
      <c r="P187" s="136"/>
      <c r="Q187" s="136"/>
      <c r="R187" s="136"/>
      <c r="S187" s="136"/>
      <c r="T187" s="137"/>
      <c r="AT187" s="132" t="s">
        <v>156</v>
      </c>
      <c r="AU187" s="132" t="s">
        <v>150</v>
      </c>
      <c r="AV187" s="130" t="s">
        <v>91</v>
      </c>
      <c r="AW187" s="130" t="s">
        <v>36</v>
      </c>
      <c r="AX187" s="130" t="s">
        <v>89</v>
      </c>
      <c r="AY187" s="132" t="s">
        <v>139</v>
      </c>
    </row>
    <row r="188" spans="1:65" s="90" customFormat="1" ht="22.9" customHeight="1" x14ac:dyDescent="0.2">
      <c r="B188" s="91"/>
      <c r="D188" s="92" t="s">
        <v>80</v>
      </c>
      <c r="E188" s="101" t="s">
        <v>237</v>
      </c>
      <c r="F188" s="101" t="s">
        <v>238</v>
      </c>
      <c r="J188" s="102">
        <f>BK188</f>
        <v>0</v>
      </c>
      <c r="L188" s="91"/>
      <c r="M188" s="95"/>
      <c r="N188" s="96"/>
      <c r="O188" s="96"/>
      <c r="P188" s="97">
        <f>P189+SUM(P190:P213)</f>
        <v>0</v>
      </c>
      <c r="Q188" s="96"/>
      <c r="R188" s="97">
        <f>R189+SUM(R190:R213)</f>
        <v>0</v>
      </c>
      <c r="S188" s="96"/>
      <c r="T188" s="98">
        <f>T189+SUM(T190:T213)</f>
        <v>0</v>
      </c>
      <c r="AR188" s="92" t="s">
        <v>138</v>
      </c>
      <c r="AT188" s="99" t="s">
        <v>80</v>
      </c>
      <c r="AU188" s="99" t="s">
        <v>89</v>
      </c>
      <c r="AY188" s="92" t="s">
        <v>139</v>
      </c>
      <c r="BK188" s="100">
        <f>BK189+SUM(BK190:BK213)</f>
        <v>0</v>
      </c>
    </row>
    <row r="189" spans="1:65" s="21" customFormat="1" ht="16.5" customHeight="1" x14ac:dyDescent="0.2">
      <c r="A189" s="18"/>
      <c r="B189" s="19"/>
      <c r="C189" s="103" t="s">
        <v>8</v>
      </c>
      <c r="D189" s="103" t="s">
        <v>144</v>
      </c>
      <c r="E189" s="104" t="s">
        <v>239</v>
      </c>
      <c r="F189" s="105" t="s">
        <v>240</v>
      </c>
      <c r="G189" s="106" t="s">
        <v>212</v>
      </c>
      <c r="H189" s="107">
        <v>80</v>
      </c>
      <c r="I189" s="1"/>
      <c r="J189" s="108">
        <f>ROUND(I189*H189,2)</f>
        <v>0</v>
      </c>
      <c r="K189" s="105" t="s">
        <v>1</v>
      </c>
      <c r="L189" s="19"/>
      <c r="M189" s="109" t="s">
        <v>1</v>
      </c>
      <c r="N189" s="110" t="s">
        <v>46</v>
      </c>
      <c r="O189" s="111"/>
      <c r="P189" s="112">
        <f>O189*H189</f>
        <v>0</v>
      </c>
      <c r="Q189" s="112">
        <v>0</v>
      </c>
      <c r="R189" s="112">
        <f>Q189*H189</f>
        <v>0</v>
      </c>
      <c r="S189" s="112">
        <v>0</v>
      </c>
      <c r="T189" s="113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14" t="s">
        <v>149</v>
      </c>
      <c r="AT189" s="114" t="s">
        <v>144</v>
      </c>
      <c r="AU189" s="114" t="s">
        <v>91</v>
      </c>
      <c r="AY189" s="9" t="s">
        <v>139</v>
      </c>
      <c r="BE189" s="115">
        <f>IF(N189="základní",J189,0)</f>
        <v>0</v>
      </c>
      <c r="BF189" s="115">
        <f>IF(N189="snížená",J189,0)</f>
        <v>0</v>
      </c>
      <c r="BG189" s="115">
        <f>IF(N189="zákl. přenesená",J189,0)</f>
        <v>0</v>
      </c>
      <c r="BH189" s="115">
        <f>IF(N189="sníž. přenesená",J189,0)</f>
        <v>0</v>
      </c>
      <c r="BI189" s="115">
        <f>IF(N189="nulová",J189,0)</f>
        <v>0</v>
      </c>
      <c r="BJ189" s="9" t="s">
        <v>89</v>
      </c>
      <c r="BK189" s="115">
        <f>ROUND(I189*H189,2)</f>
        <v>0</v>
      </c>
      <c r="BL189" s="9" t="s">
        <v>149</v>
      </c>
      <c r="BM189" s="114" t="s">
        <v>241</v>
      </c>
    </row>
    <row r="190" spans="1:65" s="21" customFormat="1" ht="48.75" x14ac:dyDescent="0.2">
      <c r="A190" s="18"/>
      <c r="B190" s="19"/>
      <c r="C190" s="18"/>
      <c r="D190" s="116" t="s">
        <v>184</v>
      </c>
      <c r="E190" s="18"/>
      <c r="F190" s="146" t="s">
        <v>242</v>
      </c>
      <c r="G190" s="18"/>
      <c r="H190" s="18"/>
      <c r="I190" s="18"/>
      <c r="J190" s="18"/>
      <c r="K190" s="18"/>
      <c r="L190" s="19"/>
      <c r="M190" s="118"/>
      <c r="N190" s="119"/>
      <c r="O190" s="111"/>
      <c r="P190" s="111"/>
      <c r="Q190" s="111"/>
      <c r="R190" s="111"/>
      <c r="S190" s="111"/>
      <c r="T190" s="120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9" t="s">
        <v>184</v>
      </c>
      <c r="AU190" s="9" t="s">
        <v>91</v>
      </c>
    </row>
    <row r="191" spans="1:65" s="130" customFormat="1" x14ac:dyDescent="0.2">
      <c r="B191" s="131"/>
      <c r="D191" s="116" t="s">
        <v>156</v>
      </c>
      <c r="E191" s="132" t="s">
        <v>1</v>
      </c>
      <c r="F191" s="133" t="s">
        <v>243</v>
      </c>
      <c r="H191" s="134">
        <v>80</v>
      </c>
      <c r="L191" s="131"/>
      <c r="M191" s="135"/>
      <c r="N191" s="136"/>
      <c r="O191" s="136"/>
      <c r="P191" s="136"/>
      <c r="Q191" s="136"/>
      <c r="R191" s="136"/>
      <c r="S191" s="136"/>
      <c r="T191" s="137"/>
      <c r="AT191" s="132" t="s">
        <v>156</v>
      </c>
      <c r="AU191" s="132" t="s">
        <v>91</v>
      </c>
      <c r="AV191" s="130" t="s">
        <v>91</v>
      </c>
      <c r="AW191" s="130" t="s">
        <v>36</v>
      </c>
      <c r="AX191" s="130" t="s">
        <v>89</v>
      </c>
      <c r="AY191" s="132" t="s">
        <v>139</v>
      </c>
    </row>
    <row r="192" spans="1:65" s="21" customFormat="1" ht="21.75" customHeight="1" x14ac:dyDescent="0.2">
      <c r="A192" s="18"/>
      <c r="B192" s="19"/>
      <c r="C192" s="103" t="s">
        <v>244</v>
      </c>
      <c r="D192" s="103" t="s">
        <v>144</v>
      </c>
      <c r="E192" s="104" t="s">
        <v>245</v>
      </c>
      <c r="F192" s="105" t="s">
        <v>246</v>
      </c>
      <c r="G192" s="106" t="s">
        <v>212</v>
      </c>
      <c r="H192" s="107">
        <v>70</v>
      </c>
      <c r="I192" s="1"/>
      <c r="J192" s="108">
        <f>ROUND(I192*H192,2)</f>
        <v>0</v>
      </c>
      <c r="K192" s="105" t="s">
        <v>1</v>
      </c>
      <c r="L192" s="19"/>
      <c r="M192" s="109" t="s">
        <v>1</v>
      </c>
      <c r="N192" s="110" t="s">
        <v>46</v>
      </c>
      <c r="O192" s="111"/>
      <c r="P192" s="112">
        <f>O192*H192</f>
        <v>0</v>
      </c>
      <c r="Q192" s="112">
        <v>0</v>
      </c>
      <c r="R192" s="112">
        <f>Q192*H192</f>
        <v>0</v>
      </c>
      <c r="S192" s="112">
        <v>0</v>
      </c>
      <c r="T192" s="113">
        <f>S192*H192</f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114" t="s">
        <v>149</v>
      </c>
      <c r="AT192" s="114" t="s">
        <v>144</v>
      </c>
      <c r="AU192" s="114" t="s">
        <v>91</v>
      </c>
      <c r="AY192" s="9" t="s">
        <v>139</v>
      </c>
      <c r="BE192" s="115">
        <f>IF(N192="základní",J192,0)</f>
        <v>0</v>
      </c>
      <c r="BF192" s="115">
        <f>IF(N192="snížená",J192,0)</f>
        <v>0</v>
      </c>
      <c r="BG192" s="115">
        <f>IF(N192="zákl. přenesená",J192,0)</f>
        <v>0</v>
      </c>
      <c r="BH192" s="115">
        <f>IF(N192="sníž. přenesená",J192,0)</f>
        <v>0</v>
      </c>
      <c r="BI192" s="115">
        <f>IF(N192="nulová",J192,0)</f>
        <v>0</v>
      </c>
      <c r="BJ192" s="9" t="s">
        <v>89</v>
      </c>
      <c r="BK192" s="115">
        <f>ROUND(I192*H192,2)</f>
        <v>0</v>
      </c>
      <c r="BL192" s="9" t="s">
        <v>149</v>
      </c>
      <c r="BM192" s="114" t="s">
        <v>247</v>
      </c>
    </row>
    <row r="193" spans="1:65" s="21" customFormat="1" ht="48.75" x14ac:dyDescent="0.2">
      <c r="A193" s="18"/>
      <c r="B193" s="19"/>
      <c r="C193" s="18"/>
      <c r="D193" s="116" t="s">
        <v>184</v>
      </c>
      <c r="E193" s="18"/>
      <c r="F193" s="146" t="s">
        <v>248</v>
      </c>
      <c r="G193" s="18"/>
      <c r="H193" s="18"/>
      <c r="I193" s="18"/>
      <c r="J193" s="18"/>
      <c r="K193" s="18"/>
      <c r="L193" s="19"/>
      <c r="M193" s="118"/>
      <c r="N193" s="119"/>
      <c r="O193" s="111"/>
      <c r="P193" s="111"/>
      <c r="Q193" s="111"/>
      <c r="R193" s="111"/>
      <c r="S193" s="111"/>
      <c r="T193" s="120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T193" s="9" t="s">
        <v>184</v>
      </c>
      <c r="AU193" s="9" t="s">
        <v>91</v>
      </c>
    </row>
    <row r="194" spans="1:65" s="130" customFormat="1" x14ac:dyDescent="0.2">
      <c r="B194" s="131"/>
      <c r="D194" s="116" t="s">
        <v>156</v>
      </c>
      <c r="E194" s="132" t="s">
        <v>1</v>
      </c>
      <c r="F194" s="133" t="s">
        <v>249</v>
      </c>
      <c r="H194" s="134">
        <v>70</v>
      </c>
      <c r="L194" s="131"/>
      <c r="M194" s="135"/>
      <c r="N194" s="136"/>
      <c r="O194" s="136"/>
      <c r="P194" s="136"/>
      <c r="Q194" s="136"/>
      <c r="R194" s="136"/>
      <c r="S194" s="136"/>
      <c r="T194" s="137"/>
      <c r="AT194" s="132" t="s">
        <v>156</v>
      </c>
      <c r="AU194" s="132" t="s">
        <v>91</v>
      </c>
      <c r="AV194" s="130" t="s">
        <v>91</v>
      </c>
      <c r="AW194" s="130" t="s">
        <v>36</v>
      </c>
      <c r="AX194" s="130" t="s">
        <v>89</v>
      </c>
      <c r="AY194" s="132" t="s">
        <v>139</v>
      </c>
    </row>
    <row r="195" spans="1:65" s="21" customFormat="1" ht="16.5" customHeight="1" x14ac:dyDescent="0.2">
      <c r="A195" s="18"/>
      <c r="B195" s="19"/>
      <c r="C195" s="103" t="s">
        <v>250</v>
      </c>
      <c r="D195" s="103" t="s">
        <v>144</v>
      </c>
      <c r="E195" s="104" t="s">
        <v>251</v>
      </c>
      <c r="F195" s="105" t="s">
        <v>252</v>
      </c>
      <c r="G195" s="106" t="s">
        <v>182</v>
      </c>
      <c r="H195" s="107">
        <v>2</v>
      </c>
      <c r="I195" s="1"/>
      <c r="J195" s="108">
        <f>ROUND(I195*H195,2)</f>
        <v>0</v>
      </c>
      <c r="K195" s="105" t="s">
        <v>1</v>
      </c>
      <c r="L195" s="19"/>
      <c r="M195" s="109" t="s">
        <v>1</v>
      </c>
      <c r="N195" s="110" t="s">
        <v>46</v>
      </c>
      <c r="O195" s="111"/>
      <c r="P195" s="112">
        <f>O195*H195</f>
        <v>0</v>
      </c>
      <c r="Q195" s="112">
        <v>0</v>
      </c>
      <c r="R195" s="112">
        <f>Q195*H195</f>
        <v>0</v>
      </c>
      <c r="S195" s="112">
        <v>0</v>
      </c>
      <c r="T195" s="113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14" t="s">
        <v>149</v>
      </c>
      <c r="AT195" s="114" t="s">
        <v>144</v>
      </c>
      <c r="AU195" s="114" t="s">
        <v>91</v>
      </c>
      <c r="AY195" s="9" t="s">
        <v>139</v>
      </c>
      <c r="BE195" s="115">
        <f>IF(N195="základní",J195,0)</f>
        <v>0</v>
      </c>
      <c r="BF195" s="115">
        <f>IF(N195="snížená",J195,0)</f>
        <v>0</v>
      </c>
      <c r="BG195" s="115">
        <f>IF(N195="zákl. přenesená",J195,0)</f>
        <v>0</v>
      </c>
      <c r="BH195" s="115">
        <f>IF(N195="sníž. přenesená",J195,0)</f>
        <v>0</v>
      </c>
      <c r="BI195" s="115">
        <f>IF(N195="nulová",J195,0)</f>
        <v>0</v>
      </c>
      <c r="BJ195" s="9" t="s">
        <v>89</v>
      </c>
      <c r="BK195" s="115">
        <f>ROUND(I195*H195,2)</f>
        <v>0</v>
      </c>
      <c r="BL195" s="9" t="s">
        <v>149</v>
      </c>
      <c r="BM195" s="114" t="s">
        <v>253</v>
      </c>
    </row>
    <row r="196" spans="1:65" s="21" customFormat="1" ht="48.75" x14ac:dyDescent="0.2">
      <c r="A196" s="18"/>
      <c r="B196" s="19"/>
      <c r="C196" s="18"/>
      <c r="D196" s="116" t="s">
        <v>184</v>
      </c>
      <c r="E196" s="18"/>
      <c r="F196" s="146" t="s">
        <v>254</v>
      </c>
      <c r="G196" s="18"/>
      <c r="H196" s="18"/>
      <c r="I196" s="18"/>
      <c r="J196" s="18"/>
      <c r="K196" s="18"/>
      <c r="L196" s="19"/>
      <c r="M196" s="118"/>
      <c r="N196" s="119"/>
      <c r="O196" s="111"/>
      <c r="P196" s="111"/>
      <c r="Q196" s="111"/>
      <c r="R196" s="111"/>
      <c r="S196" s="111"/>
      <c r="T196" s="120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T196" s="9" t="s">
        <v>184</v>
      </c>
      <c r="AU196" s="9" t="s">
        <v>91</v>
      </c>
    </row>
    <row r="197" spans="1:65" s="130" customFormat="1" x14ac:dyDescent="0.2">
      <c r="B197" s="131"/>
      <c r="D197" s="116" t="s">
        <v>156</v>
      </c>
      <c r="E197" s="132" t="s">
        <v>1</v>
      </c>
      <c r="F197" s="133" t="s">
        <v>186</v>
      </c>
      <c r="H197" s="134">
        <v>2</v>
      </c>
      <c r="L197" s="131"/>
      <c r="M197" s="135"/>
      <c r="N197" s="136"/>
      <c r="O197" s="136"/>
      <c r="P197" s="136"/>
      <c r="Q197" s="136"/>
      <c r="R197" s="136"/>
      <c r="S197" s="136"/>
      <c r="T197" s="137"/>
      <c r="AT197" s="132" t="s">
        <v>156</v>
      </c>
      <c r="AU197" s="132" t="s">
        <v>91</v>
      </c>
      <c r="AV197" s="130" t="s">
        <v>91</v>
      </c>
      <c r="AW197" s="130" t="s">
        <v>36</v>
      </c>
      <c r="AX197" s="130" t="s">
        <v>89</v>
      </c>
      <c r="AY197" s="132" t="s">
        <v>139</v>
      </c>
    </row>
    <row r="198" spans="1:65" s="21" customFormat="1" ht="16.5" customHeight="1" x14ac:dyDescent="0.2">
      <c r="A198" s="18"/>
      <c r="B198" s="19"/>
      <c r="C198" s="103" t="s">
        <v>255</v>
      </c>
      <c r="D198" s="103" t="s">
        <v>144</v>
      </c>
      <c r="E198" s="104" t="s">
        <v>256</v>
      </c>
      <c r="F198" s="105" t="s">
        <v>257</v>
      </c>
      <c r="G198" s="106" t="s">
        <v>182</v>
      </c>
      <c r="H198" s="107">
        <v>2</v>
      </c>
      <c r="I198" s="1"/>
      <c r="J198" s="108">
        <f>ROUND(I198*H198,2)</f>
        <v>0</v>
      </c>
      <c r="K198" s="105" t="s">
        <v>1</v>
      </c>
      <c r="L198" s="19"/>
      <c r="M198" s="109" t="s">
        <v>1</v>
      </c>
      <c r="N198" s="110" t="s">
        <v>46</v>
      </c>
      <c r="O198" s="111"/>
      <c r="P198" s="112">
        <f>O198*H198</f>
        <v>0</v>
      </c>
      <c r="Q198" s="112">
        <v>0</v>
      </c>
      <c r="R198" s="112">
        <f>Q198*H198</f>
        <v>0</v>
      </c>
      <c r="S198" s="112">
        <v>0</v>
      </c>
      <c r="T198" s="113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14" t="s">
        <v>149</v>
      </c>
      <c r="AT198" s="114" t="s">
        <v>144</v>
      </c>
      <c r="AU198" s="114" t="s">
        <v>91</v>
      </c>
      <c r="AY198" s="9" t="s">
        <v>139</v>
      </c>
      <c r="BE198" s="115">
        <f>IF(N198="základní",J198,0)</f>
        <v>0</v>
      </c>
      <c r="BF198" s="115">
        <f>IF(N198="snížená",J198,0)</f>
        <v>0</v>
      </c>
      <c r="BG198" s="115">
        <f>IF(N198="zákl. přenesená",J198,0)</f>
        <v>0</v>
      </c>
      <c r="BH198" s="115">
        <f>IF(N198="sníž. přenesená",J198,0)</f>
        <v>0</v>
      </c>
      <c r="BI198" s="115">
        <f>IF(N198="nulová",J198,0)</f>
        <v>0</v>
      </c>
      <c r="BJ198" s="9" t="s">
        <v>89</v>
      </c>
      <c r="BK198" s="115">
        <f>ROUND(I198*H198,2)</f>
        <v>0</v>
      </c>
      <c r="BL198" s="9" t="s">
        <v>149</v>
      </c>
      <c r="BM198" s="114" t="s">
        <v>258</v>
      </c>
    </row>
    <row r="199" spans="1:65" s="21" customFormat="1" ht="39" x14ac:dyDescent="0.2">
      <c r="A199" s="18"/>
      <c r="B199" s="19"/>
      <c r="C199" s="18"/>
      <c r="D199" s="116" t="s">
        <v>184</v>
      </c>
      <c r="E199" s="18"/>
      <c r="F199" s="146" t="s">
        <v>259</v>
      </c>
      <c r="G199" s="18"/>
      <c r="H199" s="18"/>
      <c r="I199" s="18"/>
      <c r="J199" s="18"/>
      <c r="K199" s="18"/>
      <c r="L199" s="19"/>
      <c r="M199" s="118"/>
      <c r="N199" s="119"/>
      <c r="O199" s="111"/>
      <c r="P199" s="111"/>
      <c r="Q199" s="111"/>
      <c r="R199" s="111"/>
      <c r="S199" s="111"/>
      <c r="T199" s="120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9" t="s">
        <v>184</v>
      </c>
      <c r="AU199" s="9" t="s">
        <v>91</v>
      </c>
    </row>
    <row r="200" spans="1:65" s="130" customFormat="1" x14ac:dyDescent="0.2">
      <c r="B200" s="131"/>
      <c r="D200" s="116" t="s">
        <v>156</v>
      </c>
      <c r="E200" s="132" t="s">
        <v>1</v>
      </c>
      <c r="F200" s="133" t="s">
        <v>186</v>
      </c>
      <c r="H200" s="134">
        <v>2</v>
      </c>
      <c r="L200" s="131"/>
      <c r="M200" s="135"/>
      <c r="N200" s="136"/>
      <c r="O200" s="136"/>
      <c r="P200" s="136"/>
      <c r="Q200" s="136"/>
      <c r="R200" s="136"/>
      <c r="S200" s="136"/>
      <c r="T200" s="137"/>
      <c r="AT200" s="132" t="s">
        <v>156</v>
      </c>
      <c r="AU200" s="132" t="s">
        <v>91</v>
      </c>
      <c r="AV200" s="130" t="s">
        <v>91</v>
      </c>
      <c r="AW200" s="130" t="s">
        <v>36</v>
      </c>
      <c r="AX200" s="130" t="s">
        <v>89</v>
      </c>
      <c r="AY200" s="132" t="s">
        <v>139</v>
      </c>
    </row>
    <row r="201" spans="1:65" s="21" customFormat="1" ht="16.5" customHeight="1" x14ac:dyDescent="0.2">
      <c r="A201" s="18"/>
      <c r="B201" s="19"/>
      <c r="C201" s="103" t="s">
        <v>260</v>
      </c>
      <c r="D201" s="103" t="s">
        <v>144</v>
      </c>
      <c r="E201" s="104" t="s">
        <v>261</v>
      </c>
      <c r="F201" s="105" t="s">
        <v>262</v>
      </c>
      <c r="G201" s="106" t="s">
        <v>182</v>
      </c>
      <c r="H201" s="107">
        <v>2</v>
      </c>
      <c r="I201" s="1"/>
      <c r="J201" s="108">
        <f>ROUND(I201*H201,2)</f>
        <v>0</v>
      </c>
      <c r="K201" s="105" t="s">
        <v>1</v>
      </c>
      <c r="L201" s="19"/>
      <c r="M201" s="109" t="s">
        <v>1</v>
      </c>
      <c r="N201" s="110" t="s">
        <v>46</v>
      </c>
      <c r="O201" s="111"/>
      <c r="P201" s="112">
        <f>O201*H201</f>
        <v>0</v>
      </c>
      <c r="Q201" s="112">
        <v>0</v>
      </c>
      <c r="R201" s="112">
        <f>Q201*H201</f>
        <v>0</v>
      </c>
      <c r="S201" s="112">
        <v>0</v>
      </c>
      <c r="T201" s="113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14" t="s">
        <v>149</v>
      </c>
      <c r="AT201" s="114" t="s">
        <v>144</v>
      </c>
      <c r="AU201" s="114" t="s">
        <v>91</v>
      </c>
      <c r="AY201" s="9" t="s">
        <v>139</v>
      </c>
      <c r="BE201" s="115">
        <f>IF(N201="základní",J201,0)</f>
        <v>0</v>
      </c>
      <c r="BF201" s="115">
        <f>IF(N201="snížená",J201,0)</f>
        <v>0</v>
      </c>
      <c r="BG201" s="115">
        <f>IF(N201="zákl. přenesená",J201,0)</f>
        <v>0</v>
      </c>
      <c r="BH201" s="115">
        <f>IF(N201="sníž. přenesená",J201,0)</f>
        <v>0</v>
      </c>
      <c r="BI201" s="115">
        <f>IF(N201="nulová",J201,0)</f>
        <v>0</v>
      </c>
      <c r="BJ201" s="9" t="s">
        <v>89</v>
      </c>
      <c r="BK201" s="115">
        <f>ROUND(I201*H201,2)</f>
        <v>0</v>
      </c>
      <c r="BL201" s="9" t="s">
        <v>149</v>
      </c>
      <c r="BM201" s="114" t="s">
        <v>263</v>
      </c>
    </row>
    <row r="202" spans="1:65" s="21" customFormat="1" ht="39" x14ac:dyDescent="0.2">
      <c r="A202" s="18"/>
      <c r="B202" s="19"/>
      <c r="C202" s="18"/>
      <c r="D202" s="116" t="s">
        <v>184</v>
      </c>
      <c r="E202" s="18"/>
      <c r="F202" s="146" t="s">
        <v>264</v>
      </c>
      <c r="G202" s="18"/>
      <c r="H202" s="18"/>
      <c r="I202" s="18"/>
      <c r="J202" s="18"/>
      <c r="K202" s="18"/>
      <c r="L202" s="19"/>
      <c r="M202" s="118"/>
      <c r="N202" s="119"/>
      <c r="O202" s="111"/>
      <c r="P202" s="111"/>
      <c r="Q202" s="111"/>
      <c r="R202" s="111"/>
      <c r="S202" s="111"/>
      <c r="T202" s="120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T202" s="9" t="s">
        <v>184</v>
      </c>
      <c r="AU202" s="9" t="s">
        <v>91</v>
      </c>
    </row>
    <row r="203" spans="1:65" s="130" customFormat="1" x14ac:dyDescent="0.2">
      <c r="B203" s="131"/>
      <c r="D203" s="116" t="s">
        <v>156</v>
      </c>
      <c r="E203" s="132" t="s">
        <v>1</v>
      </c>
      <c r="F203" s="133" t="s">
        <v>186</v>
      </c>
      <c r="H203" s="134">
        <v>2</v>
      </c>
      <c r="L203" s="131"/>
      <c r="M203" s="135"/>
      <c r="N203" s="136"/>
      <c r="O203" s="136"/>
      <c r="P203" s="136"/>
      <c r="Q203" s="136"/>
      <c r="R203" s="136"/>
      <c r="S203" s="136"/>
      <c r="T203" s="137"/>
      <c r="AT203" s="132" t="s">
        <v>156</v>
      </c>
      <c r="AU203" s="132" t="s">
        <v>91</v>
      </c>
      <c r="AV203" s="130" t="s">
        <v>91</v>
      </c>
      <c r="AW203" s="130" t="s">
        <v>36</v>
      </c>
      <c r="AX203" s="130" t="s">
        <v>89</v>
      </c>
      <c r="AY203" s="132" t="s">
        <v>139</v>
      </c>
    </row>
    <row r="204" spans="1:65" s="21" customFormat="1" ht="16.5" customHeight="1" x14ac:dyDescent="0.2">
      <c r="A204" s="18"/>
      <c r="B204" s="19"/>
      <c r="C204" s="103" t="s">
        <v>265</v>
      </c>
      <c r="D204" s="103" t="s">
        <v>144</v>
      </c>
      <c r="E204" s="104" t="s">
        <v>266</v>
      </c>
      <c r="F204" s="105" t="s">
        <v>267</v>
      </c>
      <c r="G204" s="106" t="s">
        <v>182</v>
      </c>
      <c r="H204" s="107">
        <v>2</v>
      </c>
      <c r="I204" s="1"/>
      <c r="J204" s="108">
        <f>ROUND(I204*H204,2)</f>
        <v>0</v>
      </c>
      <c r="K204" s="105" t="s">
        <v>1</v>
      </c>
      <c r="L204" s="19"/>
      <c r="M204" s="109" t="s">
        <v>1</v>
      </c>
      <c r="N204" s="110" t="s">
        <v>46</v>
      </c>
      <c r="O204" s="111"/>
      <c r="P204" s="112">
        <f>O204*H204</f>
        <v>0</v>
      </c>
      <c r="Q204" s="112">
        <v>0</v>
      </c>
      <c r="R204" s="112">
        <f>Q204*H204</f>
        <v>0</v>
      </c>
      <c r="S204" s="112">
        <v>0</v>
      </c>
      <c r="T204" s="113">
        <f>S204*H204</f>
        <v>0</v>
      </c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R204" s="114" t="s">
        <v>149</v>
      </c>
      <c r="AT204" s="114" t="s">
        <v>144</v>
      </c>
      <c r="AU204" s="114" t="s">
        <v>91</v>
      </c>
      <c r="AY204" s="9" t="s">
        <v>139</v>
      </c>
      <c r="BE204" s="115">
        <f>IF(N204="základní",J204,0)</f>
        <v>0</v>
      </c>
      <c r="BF204" s="115">
        <f>IF(N204="snížená",J204,0)</f>
        <v>0</v>
      </c>
      <c r="BG204" s="115">
        <f>IF(N204="zákl. přenesená",J204,0)</f>
        <v>0</v>
      </c>
      <c r="BH204" s="115">
        <f>IF(N204="sníž. přenesená",J204,0)</f>
        <v>0</v>
      </c>
      <c r="BI204" s="115">
        <f>IF(N204="nulová",J204,0)</f>
        <v>0</v>
      </c>
      <c r="BJ204" s="9" t="s">
        <v>89</v>
      </c>
      <c r="BK204" s="115">
        <f>ROUND(I204*H204,2)</f>
        <v>0</v>
      </c>
      <c r="BL204" s="9" t="s">
        <v>149</v>
      </c>
      <c r="BM204" s="114" t="s">
        <v>268</v>
      </c>
    </row>
    <row r="205" spans="1:65" s="21" customFormat="1" ht="39" x14ac:dyDescent="0.2">
      <c r="A205" s="18"/>
      <c r="B205" s="19"/>
      <c r="C205" s="18"/>
      <c r="D205" s="116" t="s">
        <v>184</v>
      </c>
      <c r="E205" s="18"/>
      <c r="F205" s="146" t="s">
        <v>269</v>
      </c>
      <c r="G205" s="18"/>
      <c r="H205" s="18"/>
      <c r="I205" s="18"/>
      <c r="J205" s="18"/>
      <c r="K205" s="18"/>
      <c r="L205" s="19"/>
      <c r="M205" s="118"/>
      <c r="N205" s="119"/>
      <c r="O205" s="111"/>
      <c r="P205" s="111"/>
      <c r="Q205" s="111"/>
      <c r="R205" s="111"/>
      <c r="S205" s="111"/>
      <c r="T205" s="120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T205" s="9" t="s">
        <v>184</v>
      </c>
      <c r="AU205" s="9" t="s">
        <v>91</v>
      </c>
    </row>
    <row r="206" spans="1:65" s="130" customFormat="1" x14ac:dyDescent="0.2">
      <c r="B206" s="131"/>
      <c r="D206" s="116" t="s">
        <v>156</v>
      </c>
      <c r="E206" s="132" t="s">
        <v>1</v>
      </c>
      <c r="F206" s="133" t="s">
        <v>186</v>
      </c>
      <c r="H206" s="134">
        <v>2</v>
      </c>
      <c r="L206" s="131"/>
      <c r="M206" s="135"/>
      <c r="N206" s="136"/>
      <c r="O206" s="136"/>
      <c r="P206" s="136"/>
      <c r="Q206" s="136"/>
      <c r="R206" s="136"/>
      <c r="S206" s="136"/>
      <c r="T206" s="137"/>
      <c r="AT206" s="132" t="s">
        <v>156</v>
      </c>
      <c r="AU206" s="132" t="s">
        <v>91</v>
      </c>
      <c r="AV206" s="130" t="s">
        <v>91</v>
      </c>
      <c r="AW206" s="130" t="s">
        <v>36</v>
      </c>
      <c r="AX206" s="130" t="s">
        <v>89</v>
      </c>
      <c r="AY206" s="132" t="s">
        <v>139</v>
      </c>
    </row>
    <row r="207" spans="1:65" s="21" customFormat="1" ht="16.5" customHeight="1" x14ac:dyDescent="0.2">
      <c r="A207" s="18"/>
      <c r="B207" s="19"/>
      <c r="C207" s="103" t="s">
        <v>7</v>
      </c>
      <c r="D207" s="103" t="s">
        <v>144</v>
      </c>
      <c r="E207" s="104" t="s">
        <v>270</v>
      </c>
      <c r="F207" s="105" t="s">
        <v>271</v>
      </c>
      <c r="G207" s="106" t="s">
        <v>182</v>
      </c>
      <c r="H207" s="107">
        <v>2</v>
      </c>
      <c r="I207" s="1"/>
      <c r="J207" s="108">
        <f>ROUND(I207*H207,2)</f>
        <v>0</v>
      </c>
      <c r="K207" s="105" t="s">
        <v>1</v>
      </c>
      <c r="L207" s="19"/>
      <c r="M207" s="109" t="s">
        <v>1</v>
      </c>
      <c r="N207" s="110" t="s">
        <v>46</v>
      </c>
      <c r="O207" s="111"/>
      <c r="P207" s="112">
        <f>O207*H207</f>
        <v>0</v>
      </c>
      <c r="Q207" s="112">
        <v>0</v>
      </c>
      <c r="R207" s="112">
        <f>Q207*H207</f>
        <v>0</v>
      </c>
      <c r="S207" s="112">
        <v>0</v>
      </c>
      <c r="T207" s="113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114" t="s">
        <v>149</v>
      </c>
      <c r="AT207" s="114" t="s">
        <v>144</v>
      </c>
      <c r="AU207" s="114" t="s">
        <v>91</v>
      </c>
      <c r="AY207" s="9" t="s">
        <v>139</v>
      </c>
      <c r="BE207" s="115">
        <f>IF(N207="základní",J207,0)</f>
        <v>0</v>
      </c>
      <c r="BF207" s="115">
        <f>IF(N207="snížená",J207,0)</f>
        <v>0</v>
      </c>
      <c r="BG207" s="115">
        <f>IF(N207="zákl. přenesená",J207,0)</f>
        <v>0</v>
      </c>
      <c r="BH207" s="115">
        <f>IF(N207="sníž. přenesená",J207,0)</f>
        <v>0</v>
      </c>
      <c r="BI207" s="115">
        <f>IF(N207="nulová",J207,0)</f>
        <v>0</v>
      </c>
      <c r="BJ207" s="9" t="s">
        <v>89</v>
      </c>
      <c r="BK207" s="115">
        <f>ROUND(I207*H207,2)</f>
        <v>0</v>
      </c>
      <c r="BL207" s="9" t="s">
        <v>149</v>
      </c>
      <c r="BM207" s="114" t="s">
        <v>272</v>
      </c>
    </row>
    <row r="208" spans="1:65" s="21" customFormat="1" ht="39" x14ac:dyDescent="0.2">
      <c r="A208" s="18"/>
      <c r="B208" s="19"/>
      <c r="C208" s="18"/>
      <c r="D208" s="116" t="s">
        <v>184</v>
      </c>
      <c r="E208" s="18"/>
      <c r="F208" s="146" t="s">
        <v>273</v>
      </c>
      <c r="G208" s="18"/>
      <c r="H208" s="18"/>
      <c r="I208" s="18"/>
      <c r="J208" s="18"/>
      <c r="K208" s="18"/>
      <c r="L208" s="19"/>
      <c r="M208" s="118"/>
      <c r="N208" s="119"/>
      <c r="O208" s="111"/>
      <c r="P208" s="111"/>
      <c r="Q208" s="111"/>
      <c r="R208" s="111"/>
      <c r="S208" s="111"/>
      <c r="T208" s="120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T208" s="9" t="s">
        <v>184</v>
      </c>
      <c r="AU208" s="9" t="s">
        <v>91</v>
      </c>
    </row>
    <row r="209" spans="1:65" s="130" customFormat="1" x14ac:dyDescent="0.2">
      <c r="B209" s="131"/>
      <c r="D209" s="116" t="s">
        <v>156</v>
      </c>
      <c r="E209" s="132" t="s">
        <v>1</v>
      </c>
      <c r="F209" s="133" t="s">
        <v>186</v>
      </c>
      <c r="H209" s="134">
        <v>2</v>
      </c>
      <c r="L209" s="131"/>
      <c r="M209" s="135"/>
      <c r="N209" s="136"/>
      <c r="O209" s="136"/>
      <c r="P209" s="136"/>
      <c r="Q209" s="136"/>
      <c r="R209" s="136"/>
      <c r="S209" s="136"/>
      <c r="T209" s="137"/>
      <c r="AT209" s="132" t="s">
        <v>156</v>
      </c>
      <c r="AU209" s="132" t="s">
        <v>91</v>
      </c>
      <c r="AV209" s="130" t="s">
        <v>91</v>
      </c>
      <c r="AW209" s="130" t="s">
        <v>36</v>
      </c>
      <c r="AX209" s="130" t="s">
        <v>89</v>
      </c>
      <c r="AY209" s="132" t="s">
        <v>139</v>
      </c>
    </row>
    <row r="210" spans="1:65" s="21" customFormat="1" ht="16.5" customHeight="1" x14ac:dyDescent="0.2">
      <c r="A210" s="18"/>
      <c r="B210" s="19"/>
      <c r="C210" s="103" t="s">
        <v>274</v>
      </c>
      <c r="D210" s="103" t="s">
        <v>144</v>
      </c>
      <c r="E210" s="104" t="s">
        <v>275</v>
      </c>
      <c r="F210" s="105" t="s">
        <v>276</v>
      </c>
      <c r="G210" s="106" t="s">
        <v>182</v>
      </c>
      <c r="H210" s="107">
        <v>2</v>
      </c>
      <c r="I210" s="1"/>
      <c r="J210" s="108">
        <f>ROUND(I210*H210,2)</f>
        <v>0</v>
      </c>
      <c r="K210" s="105" t="s">
        <v>1</v>
      </c>
      <c r="L210" s="19"/>
      <c r="M210" s="109" t="s">
        <v>1</v>
      </c>
      <c r="N210" s="110" t="s">
        <v>46</v>
      </c>
      <c r="O210" s="111"/>
      <c r="P210" s="112">
        <f>O210*H210</f>
        <v>0</v>
      </c>
      <c r="Q210" s="112">
        <v>0</v>
      </c>
      <c r="R210" s="112">
        <f>Q210*H210</f>
        <v>0</v>
      </c>
      <c r="S210" s="112">
        <v>0</v>
      </c>
      <c r="T210" s="113">
        <f>S210*H210</f>
        <v>0</v>
      </c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R210" s="114" t="s">
        <v>149</v>
      </c>
      <c r="AT210" s="114" t="s">
        <v>144</v>
      </c>
      <c r="AU210" s="114" t="s">
        <v>91</v>
      </c>
      <c r="AY210" s="9" t="s">
        <v>139</v>
      </c>
      <c r="BE210" s="115">
        <f>IF(N210="základní",J210,0)</f>
        <v>0</v>
      </c>
      <c r="BF210" s="115">
        <f>IF(N210="snížená",J210,0)</f>
        <v>0</v>
      </c>
      <c r="BG210" s="115">
        <f>IF(N210="zákl. přenesená",J210,0)</f>
        <v>0</v>
      </c>
      <c r="BH210" s="115">
        <f>IF(N210="sníž. přenesená",J210,0)</f>
        <v>0</v>
      </c>
      <c r="BI210" s="115">
        <f>IF(N210="nulová",J210,0)</f>
        <v>0</v>
      </c>
      <c r="BJ210" s="9" t="s">
        <v>89</v>
      </c>
      <c r="BK210" s="115">
        <f>ROUND(I210*H210,2)</f>
        <v>0</v>
      </c>
      <c r="BL210" s="9" t="s">
        <v>149</v>
      </c>
      <c r="BM210" s="114" t="s">
        <v>277</v>
      </c>
    </row>
    <row r="211" spans="1:65" s="21" customFormat="1" ht="19.5" x14ac:dyDescent="0.2">
      <c r="A211" s="18"/>
      <c r="B211" s="19"/>
      <c r="C211" s="18"/>
      <c r="D211" s="116" t="s">
        <v>184</v>
      </c>
      <c r="E211" s="18"/>
      <c r="F211" s="146" t="s">
        <v>278</v>
      </c>
      <c r="G211" s="18"/>
      <c r="H211" s="18"/>
      <c r="I211" s="18"/>
      <c r="J211" s="18"/>
      <c r="K211" s="18"/>
      <c r="L211" s="19"/>
      <c r="M211" s="118"/>
      <c r="N211" s="119"/>
      <c r="O211" s="111"/>
      <c r="P211" s="111"/>
      <c r="Q211" s="111"/>
      <c r="R211" s="111"/>
      <c r="S211" s="111"/>
      <c r="T211" s="120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T211" s="9" t="s">
        <v>184</v>
      </c>
      <c r="AU211" s="9" t="s">
        <v>91</v>
      </c>
    </row>
    <row r="212" spans="1:65" s="130" customFormat="1" x14ac:dyDescent="0.2">
      <c r="B212" s="131"/>
      <c r="D212" s="116" t="s">
        <v>156</v>
      </c>
      <c r="E212" s="132" t="s">
        <v>1</v>
      </c>
      <c r="F212" s="133" t="s">
        <v>186</v>
      </c>
      <c r="H212" s="134">
        <v>2</v>
      </c>
      <c r="L212" s="131"/>
      <c r="M212" s="135"/>
      <c r="N212" s="136"/>
      <c r="O212" s="136"/>
      <c r="P212" s="136"/>
      <c r="Q212" s="136"/>
      <c r="R212" s="136"/>
      <c r="S212" s="136"/>
      <c r="T212" s="137"/>
      <c r="AT212" s="132" t="s">
        <v>156</v>
      </c>
      <c r="AU212" s="132" t="s">
        <v>91</v>
      </c>
      <c r="AV212" s="130" t="s">
        <v>91</v>
      </c>
      <c r="AW212" s="130" t="s">
        <v>36</v>
      </c>
      <c r="AX212" s="130" t="s">
        <v>89</v>
      </c>
      <c r="AY212" s="132" t="s">
        <v>139</v>
      </c>
    </row>
    <row r="213" spans="1:65" s="90" customFormat="1" ht="20.85" customHeight="1" x14ac:dyDescent="0.2">
      <c r="B213" s="91"/>
      <c r="D213" s="92" t="s">
        <v>80</v>
      </c>
      <c r="E213" s="101" t="s">
        <v>279</v>
      </c>
      <c r="F213" s="101" t="s">
        <v>280</v>
      </c>
      <c r="J213" s="102">
        <f>BK213</f>
        <v>0</v>
      </c>
      <c r="L213" s="91"/>
      <c r="M213" s="95"/>
      <c r="N213" s="96"/>
      <c r="O213" s="96"/>
      <c r="P213" s="97">
        <f>SUM(P214:P222)</f>
        <v>0</v>
      </c>
      <c r="Q213" s="96"/>
      <c r="R213" s="97">
        <f>SUM(R214:R222)</f>
        <v>0</v>
      </c>
      <c r="S213" s="96"/>
      <c r="T213" s="98">
        <f>SUM(T214:T222)</f>
        <v>0</v>
      </c>
      <c r="AR213" s="92" t="s">
        <v>138</v>
      </c>
      <c r="AT213" s="99" t="s">
        <v>80</v>
      </c>
      <c r="AU213" s="99" t="s">
        <v>91</v>
      </c>
      <c r="AY213" s="92" t="s">
        <v>139</v>
      </c>
      <c r="BK213" s="100">
        <f>SUM(BK214:BK222)</f>
        <v>0</v>
      </c>
    </row>
    <row r="214" spans="1:65" s="21" customFormat="1" ht="16.5" customHeight="1" x14ac:dyDescent="0.2">
      <c r="A214" s="18"/>
      <c r="B214" s="19"/>
      <c r="C214" s="103" t="s">
        <v>281</v>
      </c>
      <c r="D214" s="103" t="s">
        <v>144</v>
      </c>
      <c r="E214" s="104" t="s">
        <v>282</v>
      </c>
      <c r="F214" s="105" t="s">
        <v>283</v>
      </c>
      <c r="G214" s="106" t="s">
        <v>182</v>
      </c>
      <c r="H214" s="107">
        <v>1</v>
      </c>
      <c r="I214" s="1"/>
      <c r="J214" s="108">
        <f>ROUND(I214*H214,2)</f>
        <v>0</v>
      </c>
      <c r="K214" s="105" t="s">
        <v>1</v>
      </c>
      <c r="L214" s="19"/>
      <c r="M214" s="109" t="s">
        <v>1</v>
      </c>
      <c r="N214" s="110" t="s">
        <v>46</v>
      </c>
      <c r="O214" s="111"/>
      <c r="P214" s="112">
        <f>O214*H214</f>
        <v>0</v>
      </c>
      <c r="Q214" s="112">
        <v>0</v>
      </c>
      <c r="R214" s="112">
        <f>Q214*H214</f>
        <v>0</v>
      </c>
      <c r="S214" s="112">
        <v>0</v>
      </c>
      <c r="T214" s="113">
        <f>S214*H214</f>
        <v>0</v>
      </c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R214" s="114" t="s">
        <v>149</v>
      </c>
      <c r="AT214" s="114" t="s">
        <v>144</v>
      </c>
      <c r="AU214" s="114" t="s">
        <v>150</v>
      </c>
      <c r="AY214" s="9" t="s">
        <v>139</v>
      </c>
      <c r="BE214" s="115">
        <f>IF(N214="základní",J214,0)</f>
        <v>0</v>
      </c>
      <c r="BF214" s="115">
        <f>IF(N214="snížená",J214,0)</f>
        <v>0</v>
      </c>
      <c r="BG214" s="115">
        <f>IF(N214="zákl. přenesená",J214,0)</f>
        <v>0</v>
      </c>
      <c r="BH214" s="115">
        <f>IF(N214="sníž. přenesená",J214,0)</f>
        <v>0</v>
      </c>
      <c r="BI214" s="115">
        <f>IF(N214="nulová",J214,0)</f>
        <v>0</v>
      </c>
      <c r="BJ214" s="9" t="s">
        <v>89</v>
      </c>
      <c r="BK214" s="115">
        <f>ROUND(I214*H214,2)</f>
        <v>0</v>
      </c>
      <c r="BL214" s="9" t="s">
        <v>149</v>
      </c>
      <c r="BM214" s="114" t="s">
        <v>284</v>
      </c>
    </row>
    <row r="215" spans="1:65" s="21" customFormat="1" ht="19.5" x14ac:dyDescent="0.2">
      <c r="A215" s="18"/>
      <c r="B215" s="19"/>
      <c r="C215" s="18"/>
      <c r="D215" s="116" t="s">
        <v>184</v>
      </c>
      <c r="E215" s="18"/>
      <c r="F215" s="146" t="s">
        <v>285</v>
      </c>
      <c r="G215" s="18"/>
      <c r="H215" s="18"/>
      <c r="I215" s="18"/>
      <c r="J215" s="18"/>
      <c r="K215" s="18"/>
      <c r="L215" s="19"/>
      <c r="M215" s="118"/>
      <c r="N215" s="119"/>
      <c r="O215" s="111"/>
      <c r="P215" s="111"/>
      <c r="Q215" s="111"/>
      <c r="R215" s="111"/>
      <c r="S215" s="111"/>
      <c r="T215" s="120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T215" s="9" t="s">
        <v>184</v>
      </c>
      <c r="AU215" s="9" t="s">
        <v>150</v>
      </c>
    </row>
    <row r="216" spans="1:65" s="130" customFormat="1" x14ac:dyDescent="0.2">
      <c r="B216" s="131"/>
      <c r="D216" s="116" t="s">
        <v>156</v>
      </c>
      <c r="E216" s="132" t="s">
        <v>1</v>
      </c>
      <c r="F216" s="133" t="s">
        <v>192</v>
      </c>
      <c r="H216" s="134">
        <v>1</v>
      </c>
      <c r="L216" s="131"/>
      <c r="M216" s="135"/>
      <c r="N216" s="136"/>
      <c r="O216" s="136"/>
      <c r="P216" s="136"/>
      <c r="Q216" s="136"/>
      <c r="R216" s="136"/>
      <c r="S216" s="136"/>
      <c r="T216" s="137"/>
      <c r="AT216" s="132" t="s">
        <v>156</v>
      </c>
      <c r="AU216" s="132" t="s">
        <v>150</v>
      </c>
      <c r="AV216" s="130" t="s">
        <v>91</v>
      </c>
      <c r="AW216" s="130" t="s">
        <v>36</v>
      </c>
      <c r="AX216" s="130" t="s">
        <v>89</v>
      </c>
      <c r="AY216" s="132" t="s">
        <v>139</v>
      </c>
    </row>
    <row r="217" spans="1:65" s="21" customFormat="1" ht="16.5" customHeight="1" x14ac:dyDescent="0.2">
      <c r="A217" s="18"/>
      <c r="B217" s="19"/>
      <c r="C217" s="103" t="s">
        <v>286</v>
      </c>
      <c r="D217" s="103" t="s">
        <v>144</v>
      </c>
      <c r="E217" s="104" t="s">
        <v>287</v>
      </c>
      <c r="F217" s="105" t="s">
        <v>288</v>
      </c>
      <c r="G217" s="106" t="s">
        <v>182</v>
      </c>
      <c r="H217" s="107">
        <v>1</v>
      </c>
      <c r="I217" s="1"/>
      <c r="J217" s="108">
        <f>ROUND(I217*H217,2)</f>
        <v>0</v>
      </c>
      <c r="K217" s="105" t="s">
        <v>1</v>
      </c>
      <c r="L217" s="19"/>
      <c r="M217" s="109" t="s">
        <v>1</v>
      </c>
      <c r="N217" s="110" t="s">
        <v>46</v>
      </c>
      <c r="O217" s="111"/>
      <c r="P217" s="112">
        <f>O217*H217</f>
        <v>0</v>
      </c>
      <c r="Q217" s="112">
        <v>0</v>
      </c>
      <c r="R217" s="112">
        <f>Q217*H217</f>
        <v>0</v>
      </c>
      <c r="S217" s="112">
        <v>0</v>
      </c>
      <c r="T217" s="113">
        <f>S217*H217</f>
        <v>0</v>
      </c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R217" s="114" t="s">
        <v>149</v>
      </c>
      <c r="AT217" s="114" t="s">
        <v>144</v>
      </c>
      <c r="AU217" s="114" t="s">
        <v>150</v>
      </c>
      <c r="AY217" s="9" t="s">
        <v>139</v>
      </c>
      <c r="BE217" s="115">
        <f>IF(N217="základní",J217,0)</f>
        <v>0</v>
      </c>
      <c r="BF217" s="115">
        <f>IF(N217="snížená",J217,0)</f>
        <v>0</v>
      </c>
      <c r="BG217" s="115">
        <f>IF(N217="zákl. přenesená",J217,0)</f>
        <v>0</v>
      </c>
      <c r="BH217" s="115">
        <f>IF(N217="sníž. přenesená",J217,0)</f>
        <v>0</v>
      </c>
      <c r="BI217" s="115">
        <f>IF(N217="nulová",J217,0)</f>
        <v>0</v>
      </c>
      <c r="BJ217" s="9" t="s">
        <v>89</v>
      </c>
      <c r="BK217" s="115">
        <f>ROUND(I217*H217,2)</f>
        <v>0</v>
      </c>
      <c r="BL217" s="9" t="s">
        <v>149</v>
      </c>
      <c r="BM217" s="114" t="s">
        <v>289</v>
      </c>
    </row>
    <row r="218" spans="1:65" s="21" customFormat="1" ht="19.5" x14ac:dyDescent="0.2">
      <c r="A218" s="18"/>
      <c r="B218" s="19"/>
      <c r="C218" s="18"/>
      <c r="D218" s="116" t="s">
        <v>184</v>
      </c>
      <c r="E218" s="18"/>
      <c r="F218" s="146" t="s">
        <v>290</v>
      </c>
      <c r="G218" s="18"/>
      <c r="H218" s="18"/>
      <c r="I218" s="18"/>
      <c r="J218" s="18"/>
      <c r="K218" s="18"/>
      <c r="L218" s="19"/>
      <c r="M218" s="118"/>
      <c r="N218" s="119"/>
      <c r="O218" s="111"/>
      <c r="P218" s="111"/>
      <c r="Q218" s="111"/>
      <c r="R218" s="111"/>
      <c r="S218" s="111"/>
      <c r="T218" s="120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T218" s="9" t="s">
        <v>184</v>
      </c>
      <c r="AU218" s="9" t="s">
        <v>150</v>
      </c>
    </row>
    <row r="219" spans="1:65" s="130" customFormat="1" x14ac:dyDescent="0.2">
      <c r="B219" s="131"/>
      <c r="D219" s="116" t="s">
        <v>156</v>
      </c>
      <c r="E219" s="132" t="s">
        <v>1</v>
      </c>
      <c r="F219" s="133" t="s">
        <v>192</v>
      </c>
      <c r="H219" s="134">
        <v>1</v>
      </c>
      <c r="L219" s="131"/>
      <c r="M219" s="135"/>
      <c r="N219" s="136"/>
      <c r="O219" s="136"/>
      <c r="P219" s="136"/>
      <c r="Q219" s="136"/>
      <c r="R219" s="136"/>
      <c r="S219" s="136"/>
      <c r="T219" s="137"/>
      <c r="AT219" s="132" t="s">
        <v>156</v>
      </c>
      <c r="AU219" s="132" t="s">
        <v>150</v>
      </c>
      <c r="AV219" s="130" t="s">
        <v>91</v>
      </c>
      <c r="AW219" s="130" t="s">
        <v>36</v>
      </c>
      <c r="AX219" s="130" t="s">
        <v>89</v>
      </c>
      <c r="AY219" s="132" t="s">
        <v>139</v>
      </c>
    </row>
    <row r="220" spans="1:65" s="21" customFormat="1" ht="16.5" customHeight="1" x14ac:dyDescent="0.2">
      <c r="A220" s="18"/>
      <c r="B220" s="19"/>
      <c r="C220" s="103" t="s">
        <v>291</v>
      </c>
      <c r="D220" s="103" t="s">
        <v>144</v>
      </c>
      <c r="E220" s="104" t="s">
        <v>292</v>
      </c>
      <c r="F220" s="105" t="s">
        <v>293</v>
      </c>
      <c r="G220" s="106" t="s">
        <v>182</v>
      </c>
      <c r="H220" s="107">
        <v>1</v>
      </c>
      <c r="I220" s="1"/>
      <c r="J220" s="108">
        <f>ROUND(I220*H220,2)</f>
        <v>0</v>
      </c>
      <c r="K220" s="105" t="s">
        <v>1</v>
      </c>
      <c r="L220" s="19"/>
      <c r="M220" s="109" t="s">
        <v>1</v>
      </c>
      <c r="N220" s="110" t="s">
        <v>46</v>
      </c>
      <c r="O220" s="111"/>
      <c r="P220" s="112">
        <f>O220*H220</f>
        <v>0</v>
      </c>
      <c r="Q220" s="112">
        <v>0</v>
      </c>
      <c r="R220" s="112">
        <f>Q220*H220</f>
        <v>0</v>
      </c>
      <c r="S220" s="112">
        <v>0</v>
      </c>
      <c r="T220" s="113">
        <f>S220*H220</f>
        <v>0</v>
      </c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R220" s="114" t="s">
        <v>149</v>
      </c>
      <c r="AT220" s="114" t="s">
        <v>144</v>
      </c>
      <c r="AU220" s="114" t="s">
        <v>150</v>
      </c>
      <c r="AY220" s="9" t="s">
        <v>139</v>
      </c>
      <c r="BE220" s="115">
        <f>IF(N220="základní",J220,0)</f>
        <v>0</v>
      </c>
      <c r="BF220" s="115">
        <f>IF(N220="snížená",J220,0)</f>
        <v>0</v>
      </c>
      <c r="BG220" s="115">
        <f>IF(N220="zákl. přenesená",J220,0)</f>
        <v>0</v>
      </c>
      <c r="BH220" s="115">
        <f>IF(N220="sníž. přenesená",J220,0)</f>
        <v>0</v>
      </c>
      <c r="BI220" s="115">
        <f>IF(N220="nulová",J220,0)</f>
        <v>0</v>
      </c>
      <c r="BJ220" s="9" t="s">
        <v>89</v>
      </c>
      <c r="BK220" s="115">
        <f>ROUND(I220*H220,2)</f>
        <v>0</v>
      </c>
      <c r="BL220" s="9" t="s">
        <v>149</v>
      </c>
      <c r="BM220" s="114" t="s">
        <v>294</v>
      </c>
    </row>
    <row r="221" spans="1:65" s="21" customFormat="1" ht="19.5" x14ac:dyDescent="0.2">
      <c r="A221" s="18"/>
      <c r="B221" s="19"/>
      <c r="C221" s="18"/>
      <c r="D221" s="116" t="s">
        <v>184</v>
      </c>
      <c r="E221" s="18"/>
      <c r="F221" s="146" t="s">
        <v>295</v>
      </c>
      <c r="G221" s="18"/>
      <c r="H221" s="18"/>
      <c r="I221" s="18"/>
      <c r="J221" s="18"/>
      <c r="K221" s="18"/>
      <c r="L221" s="19"/>
      <c r="M221" s="118"/>
      <c r="N221" s="119"/>
      <c r="O221" s="111"/>
      <c r="P221" s="111"/>
      <c r="Q221" s="111"/>
      <c r="R221" s="111"/>
      <c r="S221" s="111"/>
      <c r="T221" s="120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T221" s="9" t="s">
        <v>184</v>
      </c>
      <c r="AU221" s="9" t="s">
        <v>150</v>
      </c>
    </row>
    <row r="222" spans="1:65" s="130" customFormat="1" x14ac:dyDescent="0.2">
      <c r="B222" s="131"/>
      <c r="D222" s="116" t="s">
        <v>156</v>
      </c>
      <c r="E222" s="132" t="s">
        <v>1</v>
      </c>
      <c r="F222" s="133" t="s">
        <v>192</v>
      </c>
      <c r="H222" s="134">
        <v>1</v>
      </c>
      <c r="L222" s="131"/>
      <c r="M222" s="135"/>
      <c r="N222" s="136"/>
      <c r="O222" s="136"/>
      <c r="P222" s="136"/>
      <c r="Q222" s="136"/>
      <c r="R222" s="136"/>
      <c r="S222" s="136"/>
      <c r="T222" s="137"/>
      <c r="AT222" s="132" t="s">
        <v>156</v>
      </c>
      <c r="AU222" s="132" t="s">
        <v>150</v>
      </c>
      <c r="AV222" s="130" t="s">
        <v>91</v>
      </c>
      <c r="AW222" s="130" t="s">
        <v>36</v>
      </c>
      <c r="AX222" s="130" t="s">
        <v>89</v>
      </c>
      <c r="AY222" s="132" t="s">
        <v>139</v>
      </c>
    </row>
    <row r="223" spans="1:65" s="90" customFormat="1" ht="22.9" customHeight="1" x14ac:dyDescent="0.2">
      <c r="B223" s="91"/>
      <c r="D223" s="92" t="s">
        <v>80</v>
      </c>
      <c r="E223" s="101" t="s">
        <v>296</v>
      </c>
      <c r="F223" s="101" t="s">
        <v>297</v>
      </c>
      <c r="J223" s="102">
        <f>BK223</f>
        <v>0</v>
      </c>
      <c r="L223" s="91"/>
      <c r="M223" s="95"/>
      <c r="N223" s="96"/>
      <c r="O223" s="96"/>
      <c r="P223" s="97">
        <f>P224+P240</f>
        <v>0</v>
      </c>
      <c r="Q223" s="96"/>
      <c r="R223" s="97">
        <f>R224+R240</f>
        <v>0</v>
      </c>
      <c r="S223" s="96"/>
      <c r="T223" s="98">
        <f>T224+T240</f>
        <v>0</v>
      </c>
      <c r="AR223" s="92" t="s">
        <v>138</v>
      </c>
      <c r="AT223" s="99" t="s">
        <v>80</v>
      </c>
      <c r="AU223" s="99" t="s">
        <v>89</v>
      </c>
      <c r="AY223" s="92" t="s">
        <v>139</v>
      </c>
      <c r="BK223" s="100">
        <f>BK224+BK240</f>
        <v>0</v>
      </c>
    </row>
    <row r="224" spans="1:65" s="90" customFormat="1" ht="20.85" customHeight="1" x14ac:dyDescent="0.2">
      <c r="B224" s="91"/>
      <c r="D224" s="92" t="s">
        <v>80</v>
      </c>
      <c r="E224" s="101" t="s">
        <v>298</v>
      </c>
      <c r="F224" s="101" t="s">
        <v>299</v>
      </c>
      <c r="J224" s="102">
        <f>BK224</f>
        <v>0</v>
      </c>
      <c r="L224" s="91"/>
      <c r="M224" s="95"/>
      <c r="N224" s="96"/>
      <c r="O224" s="96"/>
      <c r="P224" s="97">
        <f>SUM(P225:P239)</f>
        <v>0</v>
      </c>
      <c r="Q224" s="96"/>
      <c r="R224" s="97">
        <f>SUM(R225:R239)</f>
        <v>0</v>
      </c>
      <c r="S224" s="96"/>
      <c r="T224" s="98">
        <f>SUM(T225:T239)</f>
        <v>0</v>
      </c>
      <c r="AR224" s="92" t="s">
        <v>138</v>
      </c>
      <c r="AT224" s="99" t="s">
        <v>80</v>
      </c>
      <c r="AU224" s="99" t="s">
        <v>91</v>
      </c>
      <c r="AY224" s="92" t="s">
        <v>139</v>
      </c>
      <c r="BK224" s="100">
        <f>SUM(BK225:BK239)</f>
        <v>0</v>
      </c>
    </row>
    <row r="225" spans="1:65" s="21" customFormat="1" ht="16.5" customHeight="1" x14ac:dyDescent="0.2">
      <c r="A225" s="18"/>
      <c r="B225" s="19"/>
      <c r="C225" s="103" t="s">
        <v>300</v>
      </c>
      <c r="D225" s="103" t="s">
        <v>144</v>
      </c>
      <c r="E225" s="104" t="s">
        <v>301</v>
      </c>
      <c r="F225" s="105" t="s">
        <v>302</v>
      </c>
      <c r="G225" s="106" t="s">
        <v>182</v>
      </c>
      <c r="H225" s="107">
        <v>2</v>
      </c>
      <c r="I225" s="1"/>
      <c r="J225" s="108">
        <f>ROUND(I225*H225,2)</f>
        <v>0</v>
      </c>
      <c r="K225" s="105" t="s">
        <v>1</v>
      </c>
      <c r="L225" s="19"/>
      <c r="M225" s="109" t="s">
        <v>1</v>
      </c>
      <c r="N225" s="110" t="s">
        <v>46</v>
      </c>
      <c r="O225" s="111"/>
      <c r="P225" s="112">
        <f>O225*H225</f>
        <v>0</v>
      </c>
      <c r="Q225" s="112">
        <v>0</v>
      </c>
      <c r="R225" s="112">
        <f>Q225*H225</f>
        <v>0</v>
      </c>
      <c r="S225" s="112">
        <v>0</v>
      </c>
      <c r="T225" s="113">
        <f>S225*H225</f>
        <v>0</v>
      </c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R225" s="114" t="s">
        <v>149</v>
      </c>
      <c r="AT225" s="114" t="s">
        <v>144</v>
      </c>
      <c r="AU225" s="114" t="s">
        <v>150</v>
      </c>
      <c r="AY225" s="9" t="s">
        <v>139</v>
      </c>
      <c r="BE225" s="115">
        <f>IF(N225="základní",J225,0)</f>
        <v>0</v>
      </c>
      <c r="BF225" s="115">
        <f>IF(N225="snížená",J225,0)</f>
        <v>0</v>
      </c>
      <c r="BG225" s="115">
        <f>IF(N225="zákl. přenesená",J225,0)</f>
        <v>0</v>
      </c>
      <c r="BH225" s="115">
        <f>IF(N225="sníž. přenesená",J225,0)</f>
        <v>0</v>
      </c>
      <c r="BI225" s="115">
        <f>IF(N225="nulová",J225,0)</f>
        <v>0</v>
      </c>
      <c r="BJ225" s="9" t="s">
        <v>89</v>
      </c>
      <c r="BK225" s="115">
        <f>ROUND(I225*H225,2)</f>
        <v>0</v>
      </c>
      <c r="BL225" s="9" t="s">
        <v>149</v>
      </c>
      <c r="BM225" s="114" t="s">
        <v>303</v>
      </c>
    </row>
    <row r="226" spans="1:65" s="21" customFormat="1" ht="19.5" x14ac:dyDescent="0.2">
      <c r="A226" s="18"/>
      <c r="B226" s="19"/>
      <c r="C226" s="18"/>
      <c r="D226" s="116" t="s">
        <v>184</v>
      </c>
      <c r="E226" s="18"/>
      <c r="F226" s="146" t="s">
        <v>304</v>
      </c>
      <c r="G226" s="18"/>
      <c r="H226" s="18"/>
      <c r="I226" s="18"/>
      <c r="J226" s="18"/>
      <c r="K226" s="18"/>
      <c r="L226" s="19"/>
      <c r="M226" s="118"/>
      <c r="N226" s="119"/>
      <c r="O226" s="111"/>
      <c r="P226" s="111"/>
      <c r="Q226" s="111"/>
      <c r="R226" s="111"/>
      <c r="S226" s="111"/>
      <c r="T226" s="120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T226" s="9" t="s">
        <v>184</v>
      </c>
      <c r="AU226" s="9" t="s">
        <v>150</v>
      </c>
    </row>
    <row r="227" spans="1:65" s="130" customFormat="1" x14ac:dyDescent="0.2">
      <c r="B227" s="131"/>
      <c r="D227" s="116" t="s">
        <v>156</v>
      </c>
      <c r="E227" s="132" t="s">
        <v>1</v>
      </c>
      <c r="F227" s="133" t="s">
        <v>186</v>
      </c>
      <c r="H227" s="134">
        <v>2</v>
      </c>
      <c r="L227" s="131"/>
      <c r="M227" s="135"/>
      <c r="N227" s="136"/>
      <c r="O227" s="136"/>
      <c r="P227" s="136"/>
      <c r="Q227" s="136"/>
      <c r="R227" s="136"/>
      <c r="S227" s="136"/>
      <c r="T227" s="137"/>
      <c r="AT227" s="132" t="s">
        <v>156</v>
      </c>
      <c r="AU227" s="132" t="s">
        <v>150</v>
      </c>
      <c r="AV227" s="130" t="s">
        <v>91</v>
      </c>
      <c r="AW227" s="130" t="s">
        <v>36</v>
      </c>
      <c r="AX227" s="130" t="s">
        <v>89</v>
      </c>
      <c r="AY227" s="132" t="s">
        <v>139</v>
      </c>
    </row>
    <row r="228" spans="1:65" s="21" customFormat="1" ht="16.5" customHeight="1" x14ac:dyDescent="0.2">
      <c r="A228" s="18"/>
      <c r="B228" s="19"/>
      <c r="C228" s="103" t="s">
        <v>305</v>
      </c>
      <c r="D228" s="103" t="s">
        <v>144</v>
      </c>
      <c r="E228" s="104" t="s">
        <v>306</v>
      </c>
      <c r="F228" s="105" t="s">
        <v>307</v>
      </c>
      <c r="G228" s="106" t="s">
        <v>182</v>
      </c>
      <c r="H228" s="107">
        <v>2</v>
      </c>
      <c r="I228" s="1"/>
      <c r="J228" s="108">
        <f>ROUND(I228*H228,2)</f>
        <v>0</v>
      </c>
      <c r="K228" s="105" t="s">
        <v>1</v>
      </c>
      <c r="L228" s="19"/>
      <c r="M228" s="109" t="s">
        <v>1</v>
      </c>
      <c r="N228" s="110" t="s">
        <v>46</v>
      </c>
      <c r="O228" s="111"/>
      <c r="P228" s="112">
        <f>O228*H228</f>
        <v>0</v>
      </c>
      <c r="Q228" s="112">
        <v>0</v>
      </c>
      <c r="R228" s="112">
        <f>Q228*H228</f>
        <v>0</v>
      </c>
      <c r="S228" s="112">
        <v>0</v>
      </c>
      <c r="T228" s="113">
        <f>S228*H228</f>
        <v>0</v>
      </c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R228" s="114" t="s">
        <v>149</v>
      </c>
      <c r="AT228" s="114" t="s">
        <v>144</v>
      </c>
      <c r="AU228" s="114" t="s">
        <v>150</v>
      </c>
      <c r="AY228" s="9" t="s">
        <v>139</v>
      </c>
      <c r="BE228" s="115">
        <f>IF(N228="základní",J228,0)</f>
        <v>0</v>
      </c>
      <c r="BF228" s="115">
        <f>IF(N228="snížená",J228,0)</f>
        <v>0</v>
      </c>
      <c r="BG228" s="115">
        <f>IF(N228="zákl. přenesená",J228,0)</f>
        <v>0</v>
      </c>
      <c r="BH228" s="115">
        <f>IF(N228="sníž. přenesená",J228,0)</f>
        <v>0</v>
      </c>
      <c r="BI228" s="115">
        <f>IF(N228="nulová",J228,0)</f>
        <v>0</v>
      </c>
      <c r="BJ228" s="9" t="s">
        <v>89</v>
      </c>
      <c r="BK228" s="115">
        <f>ROUND(I228*H228,2)</f>
        <v>0</v>
      </c>
      <c r="BL228" s="9" t="s">
        <v>149</v>
      </c>
      <c r="BM228" s="114" t="s">
        <v>308</v>
      </c>
    </row>
    <row r="229" spans="1:65" s="21" customFormat="1" ht="48.75" x14ac:dyDescent="0.2">
      <c r="A229" s="18"/>
      <c r="B229" s="19"/>
      <c r="C229" s="18"/>
      <c r="D229" s="116" t="s">
        <v>184</v>
      </c>
      <c r="E229" s="18"/>
      <c r="F229" s="146" t="s">
        <v>309</v>
      </c>
      <c r="G229" s="18"/>
      <c r="H229" s="18"/>
      <c r="I229" s="18"/>
      <c r="J229" s="18"/>
      <c r="K229" s="18"/>
      <c r="L229" s="19"/>
      <c r="M229" s="118"/>
      <c r="N229" s="119"/>
      <c r="O229" s="111"/>
      <c r="P229" s="111"/>
      <c r="Q229" s="111"/>
      <c r="R229" s="111"/>
      <c r="S229" s="111"/>
      <c r="T229" s="120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T229" s="9" t="s">
        <v>184</v>
      </c>
      <c r="AU229" s="9" t="s">
        <v>150</v>
      </c>
    </row>
    <row r="230" spans="1:65" s="130" customFormat="1" x14ac:dyDescent="0.2">
      <c r="B230" s="131"/>
      <c r="D230" s="116" t="s">
        <v>156</v>
      </c>
      <c r="E230" s="132" t="s">
        <v>1</v>
      </c>
      <c r="F230" s="133" t="s">
        <v>186</v>
      </c>
      <c r="H230" s="134">
        <v>2</v>
      </c>
      <c r="L230" s="131"/>
      <c r="M230" s="135"/>
      <c r="N230" s="136"/>
      <c r="O230" s="136"/>
      <c r="P230" s="136"/>
      <c r="Q230" s="136"/>
      <c r="R230" s="136"/>
      <c r="S230" s="136"/>
      <c r="T230" s="137"/>
      <c r="AT230" s="132" t="s">
        <v>156</v>
      </c>
      <c r="AU230" s="132" t="s">
        <v>150</v>
      </c>
      <c r="AV230" s="130" t="s">
        <v>91</v>
      </c>
      <c r="AW230" s="130" t="s">
        <v>36</v>
      </c>
      <c r="AX230" s="130" t="s">
        <v>89</v>
      </c>
      <c r="AY230" s="132" t="s">
        <v>139</v>
      </c>
    </row>
    <row r="231" spans="1:65" s="21" customFormat="1" ht="16.5" customHeight="1" x14ac:dyDescent="0.2">
      <c r="A231" s="18"/>
      <c r="B231" s="19"/>
      <c r="C231" s="103" t="s">
        <v>310</v>
      </c>
      <c r="D231" s="103" t="s">
        <v>144</v>
      </c>
      <c r="E231" s="104" t="s">
        <v>311</v>
      </c>
      <c r="F231" s="105" t="s">
        <v>312</v>
      </c>
      <c r="G231" s="106" t="s">
        <v>182</v>
      </c>
      <c r="H231" s="107">
        <v>2</v>
      </c>
      <c r="I231" s="1"/>
      <c r="J231" s="108">
        <f>ROUND(I231*H231,2)</f>
        <v>0</v>
      </c>
      <c r="K231" s="105" t="s">
        <v>1</v>
      </c>
      <c r="L231" s="19"/>
      <c r="M231" s="109" t="s">
        <v>1</v>
      </c>
      <c r="N231" s="110" t="s">
        <v>46</v>
      </c>
      <c r="O231" s="111"/>
      <c r="P231" s="112">
        <f>O231*H231</f>
        <v>0</v>
      </c>
      <c r="Q231" s="112">
        <v>0</v>
      </c>
      <c r="R231" s="112">
        <f>Q231*H231</f>
        <v>0</v>
      </c>
      <c r="S231" s="112">
        <v>0</v>
      </c>
      <c r="T231" s="113">
        <f>S231*H231</f>
        <v>0</v>
      </c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R231" s="114" t="s">
        <v>149</v>
      </c>
      <c r="AT231" s="114" t="s">
        <v>144</v>
      </c>
      <c r="AU231" s="114" t="s">
        <v>150</v>
      </c>
      <c r="AY231" s="9" t="s">
        <v>139</v>
      </c>
      <c r="BE231" s="115">
        <f>IF(N231="základní",J231,0)</f>
        <v>0</v>
      </c>
      <c r="BF231" s="115">
        <f>IF(N231="snížená",J231,0)</f>
        <v>0</v>
      </c>
      <c r="BG231" s="115">
        <f>IF(N231="zákl. přenesená",J231,0)</f>
        <v>0</v>
      </c>
      <c r="BH231" s="115">
        <f>IF(N231="sníž. přenesená",J231,0)</f>
        <v>0</v>
      </c>
      <c r="BI231" s="115">
        <f>IF(N231="nulová",J231,0)</f>
        <v>0</v>
      </c>
      <c r="BJ231" s="9" t="s">
        <v>89</v>
      </c>
      <c r="BK231" s="115">
        <f>ROUND(I231*H231,2)</f>
        <v>0</v>
      </c>
      <c r="BL231" s="9" t="s">
        <v>149</v>
      </c>
      <c r="BM231" s="114" t="s">
        <v>313</v>
      </c>
    </row>
    <row r="232" spans="1:65" s="21" customFormat="1" ht="48.75" x14ac:dyDescent="0.2">
      <c r="A232" s="18"/>
      <c r="B232" s="19"/>
      <c r="C232" s="18"/>
      <c r="D232" s="116" t="s">
        <v>184</v>
      </c>
      <c r="E232" s="18"/>
      <c r="F232" s="146" t="s">
        <v>314</v>
      </c>
      <c r="G232" s="18"/>
      <c r="H232" s="18"/>
      <c r="I232" s="18"/>
      <c r="J232" s="18"/>
      <c r="K232" s="18"/>
      <c r="L232" s="19"/>
      <c r="M232" s="118"/>
      <c r="N232" s="119"/>
      <c r="O232" s="111"/>
      <c r="P232" s="111"/>
      <c r="Q232" s="111"/>
      <c r="R232" s="111"/>
      <c r="S232" s="111"/>
      <c r="T232" s="120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T232" s="9" t="s">
        <v>184</v>
      </c>
      <c r="AU232" s="9" t="s">
        <v>150</v>
      </c>
    </row>
    <row r="233" spans="1:65" s="130" customFormat="1" x14ac:dyDescent="0.2">
      <c r="B233" s="131"/>
      <c r="D233" s="116" t="s">
        <v>156</v>
      </c>
      <c r="E233" s="132" t="s">
        <v>1</v>
      </c>
      <c r="F233" s="133" t="s">
        <v>186</v>
      </c>
      <c r="H233" s="134">
        <v>2</v>
      </c>
      <c r="L233" s="131"/>
      <c r="M233" s="135"/>
      <c r="N233" s="136"/>
      <c r="O233" s="136"/>
      <c r="P233" s="136"/>
      <c r="Q233" s="136"/>
      <c r="R233" s="136"/>
      <c r="S233" s="136"/>
      <c r="T233" s="137"/>
      <c r="AT233" s="132" t="s">
        <v>156</v>
      </c>
      <c r="AU233" s="132" t="s">
        <v>150</v>
      </c>
      <c r="AV233" s="130" t="s">
        <v>91</v>
      </c>
      <c r="AW233" s="130" t="s">
        <v>36</v>
      </c>
      <c r="AX233" s="130" t="s">
        <v>89</v>
      </c>
      <c r="AY233" s="132" t="s">
        <v>139</v>
      </c>
    </row>
    <row r="234" spans="1:65" s="21" customFormat="1" ht="16.5" customHeight="1" x14ac:dyDescent="0.2">
      <c r="A234" s="18"/>
      <c r="B234" s="19"/>
      <c r="C234" s="103" t="s">
        <v>315</v>
      </c>
      <c r="D234" s="103" t="s">
        <v>144</v>
      </c>
      <c r="E234" s="104" t="s">
        <v>316</v>
      </c>
      <c r="F234" s="105" t="s">
        <v>317</v>
      </c>
      <c r="G234" s="106" t="s">
        <v>182</v>
      </c>
      <c r="H234" s="107">
        <v>1</v>
      </c>
      <c r="I234" s="1"/>
      <c r="J234" s="108">
        <f>ROUND(I234*H234,2)</f>
        <v>0</v>
      </c>
      <c r="K234" s="105" t="s">
        <v>1</v>
      </c>
      <c r="L234" s="19"/>
      <c r="M234" s="109" t="s">
        <v>1</v>
      </c>
      <c r="N234" s="110" t="s">
        <v>46</v>
      </c>
      <c r="O234" s="111"/>
      <c r="P234" s="112">
        <f>O234*H234</f>
        <v>0</v>
      </c>
      <c r="Q234" s="112">
        <v>0</v>
      </c>
      <c r="R234" s="112">
        <f>Q234*H234</f>
        <v>0</v>
      </c>
      <c r="S234" s="112">
        <v>0</v>
      </c>
      <c r="T234" s="113">
        <f>S234*H234</f>
        <v>0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R234" s="114" t="s">
        <v>149</v>
      </c>
      <c r="AT234" s="114" t="s">
        <v>144</v>
      </c>
      <c r="AU234" s="114" t="s">
        <v>150</v>
      </c>
      <c r="AY234" s="9" t="s">
        <v>139</v>
      </c>
      <c r="BE234" s="115">
        <f>IF(N234="základní",J234,0)</f>
        <v>0</v>
      </c>
      <c r="BF234" s="115">
        <f>IF(N234="snížená",J234,0)</f>
        <v>0</v>
      </c>
      <c r="BG234" s="115">
        <f>IF(N234="zákl. přenesená",J234,0)</f>
        <v>0</v>
      </c>
      <c r="BH234" s="115">
        <f>IF(N234="sníž. přenesená",J234,0)</f>
        <v>0</v>
      </c>
      <c r="BI234" s="115">
        <f>IF(N234="nulová",J234,0)</f>
        <v>0</v>
      </c>
      <c r="BJ234" s="9" t="s">
        <v>89</v>
      </c>
      <c r="BK234" s="115">
        <f>ROUND(I234*H234,2)</f>
        <v>0</v>
      </c>
      <c r="BL234" s="9" t="s">
        <v>149</v>
      </c>
      <c r="BM234" s="114" t="s">
        <v>318</v>
      </c>
    </row>
    <row r="235" spans="1:65" s="21" customFormat="1" ht="48.75" x14ac:dyDescent="0.2">
      <c r="A235" s="18"/>
      <c r="B235" s="19"/>
      <c r="C235" s="18"/>
      <c r="D235" s="116" t="s">
        <v>184</v>
      </c>
      <c r="E235" s="18"/>
      <c r="F235" s="146" t="s">
        <v>319</v>
      </c>
      <c r="G235" s="18"/>
      <c r="H235" s="18"/>
      <c r="I235" s="18"/>
      <c r="J235" s="18"/>
      <c r="K235" s="18"/>
      <c r="L235" s="19"/>
      <c r="M235" s="118"/>
      <c r="N235" s="119"/>
      <c r="O235" s="111"/>
      <c r="P235" s="111"/>
      <c r="Q235" s="111"/>
      <c r="R235" s="111"/>
      <c r="S235" s="111"/>
      <c r="T235" s="120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T235" s="9" t="s">
        <v>184</v>
      </c>
      <c r="AU235" s="9" t="s">
        <v>150</v>
      </c>
    </row>
    <row r="236" spans="1:65" s="130" customFormat="1" x14ac:dyDescent="0.2">
      <c r="B236" s="131"/>
      <c r="D236" s="116" t="s">
        <v>156</v>
      </c>
      <c r="E236" s="132" t="s">
        <v>1</v>
      </c>
      <c r="F236" s="133" t="s">
        <v>192</v>
      </c>
      <c r="H236" s="134">
        <v>1</v>
      </c>
      <c r="L236" s="131"/>
      <c r="M236" s="135"/>
      <c r="N236" s="136"/>
      <c r="O236" s="136"/>
      <c r="P236" s="136"/>
      <c r="Q236" s="136"/>
      <c r="R236" s="136"/>
      <c r="S236" s="136"/>
      <c r="T236" s="137"/>
      <c r="AT236" s="132" t="s">
        <v>156</v>
      </c>
      <c r="AU236" s="132" t="s">
        <v>150</v>
      </c>
      <c r="AV236" s="130" t="s">
        <v>91</v>
      </c>
      <c r="AW236" s="130" t="s">
        <v>36</v>
      </c>
      <c r="AX236" s="130" t="s">
        <v>89</v>
      </c>
      <c r="AY236" s="132" t="s">
        <v>139</v>
      </c>
    </row>
    <row r="237" spans="1:65" s="21" customFormat="1" ht="16.5" customHeight="1" x14ac:dyDescent="0.2">
      <c r="A237" s="18"/>
      <c r="B237" s="19"/>
      <c r="C237" s="103" t="s">
        <v>320</v>
      </c>
      <c r="D237" s="103" t="s">
        <v>144</v>
      </c>
      <c r="E237" s="104" t="s">
        <v>321</v>
      </c>
      <c r="F237" s="105" t="s">
        <v>322</v>
      </c>
      <c r="G237" s="106" t="s">
        <v>182</v>
      </c>
      <c r="H237" s="107">
        <v>1</v>
      </c>
      <c r="I237" s="1"/>
      <c r="J237" s="108">
        <f>ROUND(I237*H237,2)</f>
        <v>0</v>
      </c>
      <c r="K237" s="105" t="s">
        <v>1</v>
      </c>
      <c r="L237" s="19"/>
      <c r="M237" s="109" t="s">
        <v>1</v>
      </c>
      <c r="N237" s="110" t="s">
        <v>46</v>
      </c>
      <c r="O237" s="111"/>
      <c r="P237" s="112">
        <f>O237*H237</f>
        <v>0</v>
      </c>
      <c r="Q237" s="112">
        <v>0</v>
      </c>
      <c r="R237" s="112">
        <f>Q237*H237</f>
        <v>0</v>
      </c>
      <c r="S237" s="112">
        <v>0</v>
      </c>
      <c r="T237" s="113">
        <f>S237*H237</f>
        <v>0</v>
      </c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R237" s="114" t="s">
        <v>149</v>
      </c>
      <c r="AT237" s="114" t="s">
        <v>144</v>
      </c>
      <c r="AU237" s="114" t="s">
        <v>150</v>
      </c>
      <c r="AY237" s="9" t="s">
        <v>139</v>
      </c>
      <c r="BE237" s="115">
        <f>IF(N237="základní",J237,0)</f>
        <v>0</v>
      </c>
      <c r="BF237" s="115">
        <f>IF(N237="snížená",J237,0)</f>
        <v>0</v>
      </c>
      <c r="BG237" s="115">
        <f>IF(N237="zákl. přenesená",J237,0)</f>
        <v>0</v>
      </c>
      <c r="BH237" s="115">
        <f>IF(N237="sníž. přenesená",J237,0)</f>
        <v>0</v>
      </c>
      <c r="BI237" s="115">
        <f>IF(N237="nulová",J237,0)</f>
        <v>0</v>
      </c>
      <c r="BJ237" s="9" t="s">
        <v>89</v>
      </c>
      <c r="BK237" s="115">
        <f>ROUND(I237*H237,2)</f>
        <v>0</v>
      </c>
      <c r="BL237" s="9" t="s">
        <v>149</v>
      </c>
      <c r="BM237" s="114" t="s">
        <v>323</v>
      </c>
    </row>
    <row r="238" spans="1:65" s="21" customFormat="1" ht="39" x14ac:dyDescent="0.2">
      <c r="A238" s="18"/>
      <c r="B238" s="19"/>
      <c r="C238" s="18"/>
      <c r="D238" s="116" t="s">
        <v>184</v>
      </c>
      <c r="E238" s="18"/>
      <c r="F238" s="146" t="s">
        <v>324</v>
      </c>
      <c r="G238" s="18"/>
      <c r="H238" s="18"/>
      <c r="I238" s="18"/>
      <c r="J238" s="18"/>
      <c r="K238" s="18"/>
      <c r="L238" s="19"/>
      <c r="M238" s="118"/>
      <c r="N238" s="119"/>
      <c r="O238" s="111"/>
      <c r="P238" s="111"/>
      <c r="Q238" s="111"/>
      <c r="R238" s="111"/>
      <c r="S238" s="111"/>
      <c r="T238" s="120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T238" s="9" t="s">
        <v>184</v>
      </c>
      <c r="AU238" s="9" t="s">
        <v>150</v>
      </c>
    </row>
    <row r="239" spans="1:65" s="130" customFormat="1" x14ac:dyDescent="0.2">
      <c r="B239" s="131"/>
      <c r="D239" s="116" t="s">
        <v>156</v>
      </c>
      <c r="E239" s="132" t="s">
        <v>1</v>
      </c>
      <c r="F239" s="133" t="s">
        <v>192</v>
      </c>
      <c r="H239" s="134">
        <v>1</v>
      </c>
      <c r="L239" s="131"/>
      <c r="M239" s="135"/>
      <c r="N239" s="136"/>
      <c r="O239" s="136"/>
      <c r="P239" s="136"/>
      <c r="Q239" s="136"/>
      <c r="R239" s="136"/>
      <c r="S239" s="136"/>
      <c r="T239" s="137"/>
      <c r="AT239" s="132" t="s">
        <v>156</v>
      </c>
      <c r="AU239" s="132" t="s">
        <v>150</v>
      </c>
      <c r="AV239" s="130" t="s">
        <v>91</v>
      </c>
      <c r="AW239" s="130" t="s">
        <v>36</v>
      </c>
      <c r="AX239" s="130" t="s">
        <v>89</v>
      </c>
      <c r="AY239" s="132" t="s">
        <v>139</v>
      </c>
    </row>
    <row r="240" spans="1:65" s="90" customFormat="1" ht="20.85" customHeight="1" x14ac:dyDescent="0.2">
      <c r="B240" s="91"/>
      <c r="D240" s="92" t="s">
        <v>80</v>
      </c>
      <c r="E240" s="101" t="s">
        <v>325</v>
      </c>
      <c r="F240" s="101" t="s">
        <v>326</v>
      </c>
      <c r="J240" s="102">
        <f>BK240</f>
        <v>0</v>
      </c>
      <c r="L240" s="91"/>
      <c r="M240" s="95"/>
      <c r="N240" s="96"/>
      <c r="O240" s="96"/>
      <c r="P240" s="97">
        <f>SUM(P241:P261)</f>
        <v>0</v>
      </c>
      <c r="Q240" s="96"/>
      <c r="R240" s="97">
        <f>SUM(R241:R261)</f>
        <v>0</v>
      </c>
      <c r="S240" s="96"/>
      <c r="T240" s="98">
        <f>SUM(T241:T261)</f>
        <v>0</v>
      </c>
      <c r="AR240" s="92" t="s">
        <v>138</v>
      </c>
      <c r="AT240" s="99" t="s">
        <v>80</v>
      </c>
      <c r="AU240" s="99" t="s">
        <v>91</v>
      </c>
      <c r="AY240" s="92" t="s">
        <v>139</v>
      </c>
      <c r="BK240" s="100">
        <f>SUM(BK241:BK261)</f>
        <v>0</v>
      </c>
    </row>
    <row r="241" spans="1:65" s="21" customFormat="1" ht="16.5" customHeight="1" x14ac:dyDescent="0.2">
      <c r="A241" s="18"/>
      <c r="B241" s="19"/>
      <c r="C241" s="103" t="s">
        <v>327</v>
      </c>
      <c r="D241" s="103" t="s">
        <v>144</v>
      </c>
      <c r="E241" s="104" t="s">
        <v>328</v>
      </c>
      <c r="F241" s="105" t="s">
        <v>329</v>
      </c>
      <c r="G241" s="106" t="s">
        <v>182</v>
      </c>
      <c r="H241" s="107">
        <v>2</v>
      </c>
      <c r="I241" s="1"/>
      <c r="J241" s="108">
        <f>ROUND(I241*H241,2)</f>
        <v>0</v>
      </c>
      <c r="K241" s="105" t="s">
        <v>1</v>
      </c>
      <c r="L241" s="19"/>
      <c r="M241" s="109" t="s">
        <v>1</v>
      </c>
      <c r="N241" s="110" t="s">
        <v>46</v>
      </c>
      <c r="O241" s="111"/>
      <c r="P241" s="112">
        <f>O241*H241</f>
        <v>0</v>
      </c>
      <c r="Q241" s="112">
        <v>0</v>
      </c>
      <c r="R241" s="112">
        <f>Q241*H241</f>
        <v>0</v>
      </c>
      <c r="S241" s="112">
        <v>0</v>
      </c>
      <c r="T241" s="113">
        <f>S241*H241</f>
        <v>0</v>
      </c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R241" s="114" t="s">
        <v>149</v>
      </c>
      <c r="AT241" s="114" t="s">
        <v>144</v>
      </c>
      <c r="AU241" s="114" t="s">
        <v>150</v>
      </c>
      <c r="AY241" s="9" t="s">
        <v>139</v>
      </c>
      <c r="BE241" s="115">
        <f>IF(N241="základní",J241,0)</f>
        <v>0</v>
      </c>
      <c r="BF241" s="115">
        <f>IF(N241="snížená",J241,0)</f>
        <v>0</v>
      </c>
      <c r="BG241" s="115">
        <f>IF(N241="zákl. přenesená",J241,0)</f>
        <v>0</v>
      </c>
      <c r="BH241" s="115">
        <f>IF(N241="sníž. přenesená",J241,0)</f>
        <v>0</v>
      </c>
      <c r="BI241" s="115">
        <f>IF(N241="nulová",J241,0)</f>
        <v>0</v>
      </c>
      <c r="BJ241" s="9" t="s">
        <v>89</v>
      </c>
      <c r="BK241" s="115">
        <f>ROUND(I241*H241,2)</f>
        <v>0</v>
      </c>
      <c r="BL241" s="9" t="s">
        <v>149</v>
      </c>
      <c r="BM241" s="114" t="s">
        <v>330</v>
      </c>
    </row>
    <row r="242" spans="1:65" s="21" customFormat="1" ht="58.5" x14ac:dyDescent="0.2">
      <c r="A242" s="18"/>
      <c r="B242" s="19"/>
      <c r="C242" s="18"/>
      <c r="D242" s="116" t="s">
        <v>184</v>
      </c>
      <c r="E242" s="18"/>
      <c r="F242" s="146" t="s">
        <v>331</v>
      </c>
      <c r="G242" s="18"/>
      <c r="H242" s="18"/>
      <c r="I242" s="18"/>
      <c r="J242" s="18"/>
      <c r="K242" s="18"/>
      <c r="L242" s="19"/>
      <c r="M242" s="118"/>
      <c r="N242" s="119"/>
      <c r="O242" s="111"/>
      <c r="P242" s="111"/>
      <c r="Q242" s="111"/>
      <c r="R242" s="111"/>
      <c r="S242" s="111"/>
      <c r="T242" s="120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T242" s="9" t="s">
        <v>184</v>
      </c>
      <c r="AU242" s="9" t="s">
        <v>150</v>
      </c>
    </row>
    <row r="243" spans="1:65" s="130" customFormat="1" x14ac:dyDescent="0.2">
      <c r="B243" s="131"/>
      <c r="D243" s="116" t="s">
        <v>156</v>
      </c>
      <c r="E243" s="132" t="s">
        <v>1</v>
      </c>
      <c r="F243" s="133" t="s">
        <v>186</v>
      </c>
      <c r="H243" s="134">
        <v>2</v>
      </c>
      <c r="L243" s="131"/>
      <c r="M243" s="135"/>
      <c r="N243" s="136"/>
      <c r="O243" s="136"/>
      <c r="P243" s="136"/>
      <c r="Q243" s="136"/>
      <c r="R243" s="136"/>
      <c r="S243" s="136"/>
      <c r="T243" s="137"/>
      <c r="AT243" s="132" t="s">
        <v>156</v>
      </c>
      <c r="AU243" s="132" t="s">
        <v>150</v>
      </c>
      <c r="AV243" s="130" t="s">
        <v>91</v>
      </c>
      <c r="AW243" s="130" t="s">
        <v>36</v>
      </c>
      <c r="AX243" s="130" t="s">
        <v>89</v>
      </c>
      <c r="AY243" s="132" t="s">
        <v>139</v>
      </c>
    </row>
    <row r="244" spans="1:65" s="21" customFormat="1" ht="16.5" customHeight="1" x14ac:dyDescent="0.2">
      <c r="A244" s="18"/>
      <c r="B244" s="19"/>
      <c r="C244" s="103" t="s">
        <v>332</v>
      </c>
      <c r="D244" s="103" t="s">
        <v>144</v>
      </c>
      <c r="E244" s="104" t="s">
        <v>333</v>
      </c>
      <c r="F244" s="105" t="s">
        <v>334</v>
      </c>
      <c r="G244" s="106" t="s">
        <v>182</v>
      </c>
      <c r="H244" s="107">
        <v>2</v>
      </c>
      <c r="I244" s="1"/>
      <c r="J244" s="108">
        <f>ROUND(I244*H244,2)</f>
        <v>0</v>
      </c>
      <c r="K244" s="105" t="s">
        <v>1</v>
      </c>
      <c r="L244" s="19"/>
      <c r="M244" s="109" t="s">
        <v>1</v>
      </c>
      <c r="N244" s="110" t="s">
        <v>46</v>
      </c>
      <c r="O244" s="111"/>
      <c r="P244" s="112">
        <f>O244*H244</f>
        <v>0</v>
      </c>
      <c r="Q244" s="112">
        <v>0</v>
      </c>
      <c r="R244" s="112">
        <f>Q244*H244</f>
        <v>0</v>
      </c>
      <c r="S244" s="112">
        <v>0</v>
      </c>
      <c r="T244" s="113">
        <f>S244*H244</f>
        <v>0</v>
      </c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R244" s="114" t="s">
        <v>149</v>
      </c>
      <c r="AT244" s="114" t="s">
        <v>144</v>
      </c>
      <c r="AU244" s="114" t="s">
        <v>150</v>
      </c>
      <c r="AY244" s="9" t="s">
        <v>139</v>
      </c>
      <c r="BE244" s="115">
        <f>IF(N244="základní",J244,0)</f>
        <v>0</v>
      </c>
      <c r="BF244" s="115">
        <f>IF(N244="snížená",J244,0)</f>
        <v>0</v>
      </c>
      <c r="BG244" s="115">
        <f>IF(N244="zákl. přenesená",J244,0)</f>
        <v>0</v>
      </c>
      <c r="BH244" s="115">
        <f>IF(N244="sníž. přenesená",J244,0)</f>
        <v>0</v>
      </c>
      <c r="BI244" s="115">
        <f>IF(N244="nulová",J244,0)</f>
        <v>0</v>
      </c>
      <c r="BJ244" s="9" t="s">
        <v>89</v>
      </c>
      <c r="BK244" s="115">
        <f>ROUND(I244*H244,2)</f>
        <v>0</v>
      </c>
      <c r="BL244" s="9" t="s">
        <v>149</v>
      </c>
      <c r="BM244" s="114" t="s">
        <v>335</v>
      </c>
    </row>
    <row r="245" spans="1:65" s="21" customFormat="1" ht="29.25" x14ac:dyDescent="0.2">
      <c r="A245" s="18"/>
      <c r="B245" s="19"/>
      <c r="C245" s="18"/>
      <c r="D245" s="116" t="s">
        <v>184</v>
      </c>
      <c r="E245" s="18"/>
      <c r="F245" s="146" t="s">
        <v>336</v>
      </c>
      <c r="G245" s="18"/>
      <c r="H245" s="18"/>
      <c r="I245" s="18"/>
      <c r="J245" s="18"/>
      <c r="K245" s="18"/>
      <c r="L245" s="19"/>
      <c r="M245" s="118"/>
      <c r="N245" s="119"/>
      <c r="O245" s="111"/>
      <c r="P245" s="111"/>
      <c r="Q245" s="111"/>
      <c r="R245" s="111"/>
      <c r="S245" s="111"/>
      <c r="T245" s="120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T245" s="9" t="s">
        <v>184</v>
      </c>
      <c r="AU245" s="9" t="s">
        <v>150</v>
      </c>
    </row>
    <row r="246" spans="1:65" s="130" customFormat="1" x14ac:dyDescent="0.2">
      <c r="B246" s="131"/>
      <c r="D246" s="116" t="s">
        <v>156</v>
      </c>
      <c r="E246" s="132" t="s">
        <v>1</v>
      </c>
      <c r="F246" s="133" t="s">
        <v>186</v>
      </c>
      <c r="H246" s="134">
        <v>2</v>
      </c>
      <c r="L246" s="131"/>
      <c r="M246" s="135"/>
      <c r="N246" s="136"/>
      <c r="O246" s="136"/>
      <c r="P246" s="136"/>
      <c r="Q246" s="136"/>
      <c r="R246" s="136"/>
      <c r="S246" s="136"/>
      <c r="T246" s="137"/>
      <c r="AT246" s="132" t="s">
        <v>156</v>
      </c>
      <c r="AU246" s="132" t="s">
        <v>150</v>
      </c>
      <c r="AV246" s="130" t="s">
        <v>91</v>
      </c>
      <c r="AW246" s="130" t="s">
        <v>36</v>
      </c>
      <c r="AX246" s="130" t="s">
        <v>89</v>
      </c>
      <c r="AY246" s="132" t="s">
        <v>139</v>
      </c>
    </row>
    <row r="247" spans="1:65" s="21" customFormat="1" ht="16.5" customHeight="1" x14ac:dyDescent="0.2">
      <c r="A247" s="18"/>
      <c r="B247" s="19"/>
      <c r="C247" s="103" t="s">
        <v>337</v>
      </c>
      <c r="D247" s="103" t="s">
        <v>144</v>
      </c>
      <c r="E247" s="104" t="s">
        <v>338</v>
      </c>
      <c r="F247" s="105" t="s">
        <v>339</v>
      </c>
      <c r="G247" s="106" t="s">
        <v>182</v>
      </c>
      <c r="H247" s="107">
        <v>2</v>
      </c>
      <c r="I247" s="1"/>
      <c r="J247" s="108">
        <f>ROUND(I247*H247,2)</f>
        <v>0</v>
      </c>
      <c r="K247" s="105" t="s">
        <v>1</v>
      </c>
      <c r="L247" s="19"/>
      <c r="M247" s="109" t="s">
        <v>1</v>
      </c>
      <c r="N247" s="110" t="s">
        <v>46</v>
      </c>
      <c r="O247" s="111"/>
      <c r="P247" s="112">
        <f>O247*H247</f>
        <v>0</v>
      </c>
      <c r="Q247" s="112">
        <v>0</v>
      </c>
      <c r="R247" s="112">
        <f>Q247*H247</f>
        <v>0</v>
      </c>
      <c r="S247" s="112">
        <v>0</v>
      </c>
      <c r="T247" s="113">
        <f>S247*H247</f>
        <v>0</v>
      </c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R247" s="114" t="s">
        <v>149</v>
      </c>
      <c r="AT247" s="114" t="s">
        <v>144</v>
      </c>
      <c r="AU247" s="114" t="s">
        <v>150</v>
      </c>
      <c r="AY247" s="9" t="s">
        <v>139</v>
      </c>
      <c r="BE247" s="115">
        <f>IF(N247="základní",J247,0)</f>
        <v>0</v>
      </c>
      <c r="BF247" s="115">
        <f>IF(N247="snížená",J247,0)</f>
        <v>0</v>
      </c>
      <c r="BG247" s="115">
        <f>IF(N247="zákl. přenesená",J247,0)</f>
        <v>0</v>
      </c>
      <c r="BH247" s="115">
        <f>IF(N247="sníž. přenesená",J247,0)</f>
        <v>0</v>
      </c>
      <c r="BI247" s="115">
        <f>IF(N247="nulová",J247,0)</f>
        <v>0</v>
      </c>
      <c r="BJ247" s="9" t="s">
        <v>89</v>
      </c>
      <c r="BK247" s="115">
        <f>ROUND(I247*H247,2)</f>
        <v>0</v>
      </c>
      <c r="BL247" s="9" t="s">
        <v>149</v>
      </c>
      <c r="BM247" s="114" t="s">
        <v>340</v>
      </c>
    </row>
    <row r="248" spans="1:65" s="21" customFormat="1" ht="29.25" x14ac:dyDescent="0.2">
      <c r="A248" s="18"/>
      <c r="B248" s="19"/>
      <c r="C248" s="18"/>
      <c r="D248" s="116" t="s">
        <v>184</v>
      </c>
      <c r="E248" s="18"/>
      <c r="F248" s="146" t="s">
        <v>341</v>
      </c>
      <c r="G248" s="18"/>
      <c r="H248" s="18"/>
      <c r="I248" s="18"/>
      <c r="J248" s="18"/>
      <c r="K248" s="18"/>
      <c r="L248" s="19"/>
      <c r="M248" s="118"/>
      <c r="N248" s="119"/>
      <c r="O248" s="111"/>
      <c r="P248" s="111"/>
      <c r="Q248" s="111"/>
      <c r="R248" s="111"/>
      <c r="S248" s="111"/>
      <c r="T248" s="120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T248" s="9" t="s">
        <v>184</v>
      </c>
      <c r="AU248" s="9" t="s">
        <v>150</v>
      </c>
    </row>
    <row r="249" spans="1:65" s="130" customFormat="1" x14ac:dyDescent="0.2">
      <c r="B249" s="131"/>
      <c r="D249" s="116" t="s">
        <v>156</v>
      </c>
      <c r="E249" s="132" t="s">
        <v>1</v>
      </c>
      <c r="F249" s="133" t="s">
        <v>186</v>
      </c>
      <c r="H249" s="134">
        <v>2</v>
      </c>
      <c r="L249" s="131"/>
      <c r="M249" s="135"/>
      <c r="N249" s="136"/>
      <c r="O249" s="136"/>
      <c r="P249" s="136"/>
      <c r="Q249" s="136"/>
      <c r="R249" s="136"/>
      <c r="S249" s="136"/>
      <c r="T249" s="137"/>
      <c r="AT249" s="132" t="s">
        <v>156</v>
      </c>
      <c r="AU249" s="132" t="s">
        <v>150</v>
      </c>
      <c r="AV249" s="130" t="s">
        <v>91</v>
      </c>
      <c r="AW249" s="130" t="s">
        <v>36</v>
      </c>
      <c r="AX249" s="130" t="s">
        <v>89</v>
      </c>
      <c r="AY249" s="132" t="s">
        <v>139</v>
      </c>
    </row>
    <row r="250" spans="1:65" s="21" customFormat="1" ht="16.5" customHeight="1" x14ac:dyDescent="0.2">
      <c r="A250" s="18"/>
      <c r="B250" s="19"/>
      <c r="C250" s="103" t="s">
        <v>342</v>
      </c>
      <c r="D250" s="103" t="s">
        <v>144</v>
      </c>
      <c r="E250" s="104" t="s">
        <v>343</v>
      </c>
      <c r="F250" s="105" t="s">
        <v>344</v>
      </c>
      <c r="G250" s="106" t="s">
        <v>182</v>
      </c>
      <c r="H250" s="107">
        <v>2</v>
      </c>
      <c r="I250" s="1"/>
      <c r="J250" s="108">
        <f>ROUND(I250*H250,2)</f>
        <v>0</v>
      </c>
      <c r="K250" s="105" t="s">
        <v>1</v>
      </c>
      <c r="L250" s="19"/>
      <c r="M250" s="109" t="s">
        <v>1</v>
      </c>
      <c r="N250" s="110" t="s">
        <v>46</v>
      </c>
      <c r="O250" s="111"/>
      <c r="P250" s="112">
        <f>O250*H250</f>
        <v>0</v>
      </c>
      <c r="Q250" s="112">
        <v>0</v>
      </c>
      <c r="R250" s="112">
        <f>Q250*H250</f>
        <v>0</v>
      </c>
      <c r="S250" s="112">
        <v>0</v>
      </c>
      <c r="T250" s="113">
        <f>S250*H250</f>
        <v>0</v>
      </c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R250" s="114" t="s">
        <v>149</v>
      </c>
      <c r="AT250" s="114" t="s">
        <v>144</v>
      </c>
      <c r="AU250" s="114" t="s">
        <v>150</v>
      </c>
      <c r="AY250" s="9" t="s">
        <v>139</v>
      </c>
      <c r="BE250" s="115">
        <f>IF(N250="základní",J250,0)</f>
        <v>0</v>
      </c>
      <c r="BF250" s="115">
        <f>IF(N250="snížená",J250,0)</f>
        <v>0</v>
      </c>
      <c r="BG250" s="115">
        <f>IF(N250="zákl. přenesená",J250,0)</f>
        <v>0</v>
      </c>
      <c r="BH250" s="115">
        <f>IF(N250="sníž. přenesená",J250,0)</f>
        <v>0</v>
      </c>
      <c r="BI250" s="115">
        <f>IF(N250="nulová",J250,0)</f>
        <v>0</v>
      </c>
      <c r="BJ250" s="9" t="s">
        <v>89</v>
      </c>
      <c r="BK250" s="115">
        <f>ROUND(I250*H250,2)</f>
        <v>0</v>
      </c>
      <c r="BL250" s="9" t="s">
        <v>149</v>
      </c>
      <c r="BM250" s="114" t="s">
        <v>345</v>
      </c>
    </row>
    <row r="251" spans="1:65" s="21" customFormat="1" ht="29.25" x14ac:dyDescent="0.2">
      <c r="A251" s="18"/>
      <c r="B251" s="19"/>
      <c r="C251" s="18"/>
      <c r="D251" s="116" t="s">
        <v>184</v>
      </c>
      <c r="E251" s="18"/>
      <c r="F251" s="146" t="s">
        <v>346</v>
      </c>
      <c r="G251" s="18"/>
      <c r="H251" s="18"/>
      <c r="I251" s="18"/>
      <c r="J251" s="18"/>
      <c r="K251" s="18"/>
      <c r="L251" s="19"/>
      <c r="M251" s="118"/>
      <c r="N251" s="119"/>
      <c r="O251" s="111"/>
      <c r="P251" s="111"/>
      <c r="Q251" s="111"/>
      <c r="R251" s="111"/>
      <c r="S251" s="111"/>
      <c r="T251" s="120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T251" s="9" t="s">
        <v>184</v>
      </c>
      <c r="AU251" s="9" t="s">
        <v>150</v>
      </c>
    </row>
    <row r="252" spans="1:65" s="130" customFormat="1" x14ac:dyDescent="0.2">
      <c r="B252" s="131"/>
      <c r="D252" s="116" t="s">
        <v>156</v>
      </c>
      <c r="E252" s="132" t="s">
        <v>1</v>
      </c>
      <c r="F252" s="133" t="s">
        <v>186</v>
      </c>
      <c r="H252" s="134">
        <v>2</v>
      </c>
      <c r="L252" s="131"/>
      <c r="M252" s="135"/>
      <c r="N252" s="136"/>
      <c r="O252" s="136"/>
      <c r="P252" s="136"/>
      <c r="Q252" s="136"/>
      <c r="R252" s="136"/>
      <c r="S252" s="136"/>
      <c r="T252" s="137"/>
      <c r="AT252" s="132" t="s">
        <v>156</v>
      </c>
      <c r="AU252" s="132" t="s">
        <v>150</v>
      </c>
      <c r="AV252" s="130" t="s">
        <v>91</v>
      </c>
      <c r="AW252" s="130" t="s">
        <v>36</v>
      </c>
      <c r="AX252" s="130" t="s">
        <v>89</v>
      </c>
      <c r="AY252" s="132" t="s">
        <v>139</v>
      </c>
    </row>
    <row r="253" spans="1:65" s="21" customFormat="1" ht="16.5" customHeight="1" x14ac:dyDescent="0.2">
      <c r="A253" s="18"/>
      <c r="B253" s="19"/>
      <c r="C253" s="103" t="s">
        <v>347</v>
      </c>
      <c r="D253" s="103" t="s">
        <v>144</v>
      </c>
      <c r="E253" s="104" t="s">
        <v>348</v>
      </c>
      <c r="F253" s="105" t="s">
        <v>349</v>
      </c>
      <c r="G253" s="106" t="s">
        <v>182</v>
      </c>
      <c r="H253" s="107">
        <v>2</v>
      </c>
      <c r="I253" s="1"/>
      <c r="J253" s="108">
        <f>ROUND(I253*H253,2)</f>
        <v>0</v>
      </c>
      <c r="K253" s="105" t="s">
        <v>1</v>
      </c>
      <c r="L253" s="19"/>
      <c r="M253" s="109" t="s">
        <v>1</v>
      </c>
      <c r="N253" s="110" t="s">
        <v>46</v>
      </c>
      <c r="O253" s="111"/>
      <c r="P253" s="112">
        <f>O253*H253</f>
        <v>0</v>
      </c>
      <c r="Q253" s="112">
        <v>0</v>
      </c>
      <c r="R253" s="112">
        <f>Q253*H253</f>
        <v>0</v>
      </c>
      <c r="S253" s="112">
        <v>0</v>
      </c>
      <c r="T253" s="113">
        <f>S253*H253</f>
        <v>0</v>
      </c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R253" s="114" t="s">
        <v>149</v>
      </c>
      <c r="AT253" s="114" t="s">
        <v>144</v>
      </c>
      <c r="AU253" s="114" t="s">
        <v>150</v>
      </c>
      <c r="AY253" s="9" t="s">
        <v>139</v>
      </c>
      <c r="BE253" s="115">
        <f>IF(N253="základní",J253,0)</f>
        <v>0</v>
      </c>
      <c r="BF253" s="115">
        <f>IF(N253="snížená",J253,0)</f>
        <v>0</v>
      </c>
      <c r="BG253" s="115">
        <f>IF(N253="zákl. přenesená",J253,0)</f>
        <v>0</v>
      </c>
      <c r="BH253" s="115">
        <f>IF(N253="sníž. přenesená",J253,0)</f>
        <v>0</v>
      </c>
      <c r="BI253" s="115">
        <f>IF(N253="nulová",J253,0)</f>
        <v>0</v>
      </c>
      <c r="BJ253" s="9" t="s">
        <v>89</v>
      </c>
      <c r="BK253" s="115">
        <f>ROUND(I253*H253,2)</f>
        <v>0</v>
      </c>
      <c r="BL253" s="9" t="s">
        <v>149</v>
      </c>
      <c r="BM253" s="114" t="s">
        <v>350</v>
      </c>
    </row>
    <row r="254" spans="1:65" s="21" customFormat="1" ht="58.5" x14ac:dyDescent="0.2">
      <c r="A254" s="18"/>
      <c r="B254" s="19"/>
      <c r="C254" s="18"/>
      <c r="D254" s="116" t="s">
        <v>184</v>
      </c>
      <c r="E254" s="18"/>
      <c r="F254" s="146" t="s">
        <v>351</v>
      </c>
      <c r="G254" s="18"/>
      <c r="H254" s="18"/>
      <c r="I254" s="18"/>
      <c r="J254" s="18"/>
      <c r="K254" s="18"/>
      <c r="L254" s="19"/>
      <c r="M254" s="118"/>
      <c r="N254" s="119"/>
      <c r="O254" s="111"/>
      <c r="P254" s="111"/>
      <c r="Q254" s="111"/>
      <c r="R254" s="111"/>
      <c r="S254" s="111"/>
      <c r="T254" s="120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T254" s="9" t="s">
        <v>184</v>
      </c>
      <c r="AU254" s="9" t="s">
        <v>150</v>
      </c>
    </row>
    <row r="255" spans="1:65" s="130" customFormat="1" x14ac:dyDescent="0.2">
      <c r="B255" s="131"/>
      <c r="D255" s="116" t="s">
        <v>156</v>
      </c>
      <c r="E255" s="132" t="s">
        <v>1</v>
      </c>
      <c r="F255" s="133" t="s">
        <v>186</v>
      </c>
      <c r="H255" s="134">
        <v>2</v>
      </c>
      <c r="L255" s="131"/>
      <c r="M255" s="135"/>
      <c r="N255" s="136"/>
      <c r="O255" s="136"/>
      <c r="P255" s="136"/>
      <c r="Q255" s="136"/>
      <c r="R255" s="136"/>
      <c r="S255" s="136"/>
      <c r="T255" s="137"/>
      <c r="AT255" s="132" t="s">
        <v>156</v>
      </c>
      <c r="AU255" s="132" t="s">
        <v>150</v>
      </c>
      <c r="AV255" s="130" t="s">
        <v>91</v>
      </c>
      <c r="AW255" s="130" t="s">
        <v>36</v>
      </c>
      <c r="AX255" s="130" t="s">
        <v>89</v>
      </c>
      <c r="AY255" s="132" t="s">
        <v>139</v>
      </c>
    </row>
    <row r="256" spans="1:65" s="21" customFormat="1" ht="16.5" customHeight="1" x14ac:dyDescent="0.2">
      <c r="A256" s="18"/>
      <c r="B256" s="19"/>
      <c r="C256" s="103" t="s">
        <v>352</v>
      </c>
      <c r="D256" s="103" t="s">
        <v>144</v>
      </c>
      <c r="E256" s="104" t="s">
        <v>353</v>
      </c>
      <c r="F256" s="105" t="s">
        <v>354</v>
      </c>
      <c r="G256" s="106" t="s">
        <v>182</v>
      </c>
      <c r="H256" s="107">
        <v>2</v>
      </c>
      <c r="I256" s="1"/>
      <c r="J256" s="108">
        <f>ROUND(I256*H256,2)</f>
        <v>0</v>
      </c>
      <c r="K256" s="105" t="s">
        <v>1</v>
      </c>
      <c r="L256" s="19"/>
      <c r="M256" s="109" t="s">
        <v>1</v>
      </c>
      <c r="N256" s="110" t="s">
        <v>46</v>
      </c>
      <c r="O256" s="111"/>
      <c r="P256" s="112">
        <f>O256*H256</f>
        <v>0</v>
      </c>
      <c r="Q256" s="112">
        <v>0</v>
      </c>
      <c r="R256" s="112">
        <f>Q256*H256</f>
        <v>0</v>
      </c>
      <c r="S256" s="112">
        <v>0</v>
      </c>
      <c r="T256" s="113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114" t="s">
        <v>149</v>
      </c>
      <c r="AT256" s="114" t="s">
        <v>144</v>
      </c>
      <c r="AU256" s="114" t="s">
        <v>150</v>
      </c>
      <c r="AY256" s="9" t="s">
        <v>139</v>
      </c>
      <c r="BE256" s="115">
        <f>IF(N256="základní",J256,0)</f>
        <v>0</v>
      </c>
      <c r="BF256" s="115">
        <f>IF(N256="snížená",J256,0)</f>
        <v>0</v>
      </c>
      <c r="BG256" s="115">
        <f>IF(N256="zákl. přenesená",J256,0)</f>
        <v>0</v>
      </c>
      <c r="BH256" s="115">
        <f>IF(N256="sníž. přenesená",J256,0)</f>
        <v>0</v>
      </c>
      <c r="BI256" s="115">
        <f>IF(N256="nulová",J256,0)</f>
        <v>0</v>
      </c>
      <c r="BJ256" s="9" t="s">
        <v>89</v>
      </c>
      <c r="BK256" s="115">
        <f>ROUND(I256*H256,2)</f>
        <v>0</v>
      </c>
      <c r="BL256" s="9" t="s">
        <v>149</v>
      </c>
      <c r="BM256" s="114" t="s">
        <v>355</v>
      </c>
    </row>
    <row r="257" spans="1:65" s="21" customFormat="1" ht="58.5" x14ac:dyDescent="0.2">
      <c r="A257" s="18"/>
      <c r="B257" s="19"/>
      <c r="C257" s="18"/>
      <c r="D257" s="116" t="s">
        <v>184</v>
      </c>
      <c r="E257" s="18"/>
      <c r="F257" s="146" t="s">
        <v>356</v>
      </c>
      <c r="G257" s="18"/>
      <c r="H257" s="18"/>
      <c r="I257" s="18"/>
      <c r="J257" s="18"/>
      <c r="K257" s="18"/>
      <c r="L257" s="19"/>
      <c r="M257" s="118"/>
      <c r="N257" s="119"/>
      <c r="O257" s="111"/>
      <c r="P257" s="111"/>
      <c r="Q257" s="111"/>
      <c r="R257" s="111"/>
      <c r="S257" s="111"/>
      <c r="T257" s="120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T257" s="9" t="s">
        <v>184</v>
      </c>
      <c r="AU257" s="9" t="s">
        <v>150</v>
      </c>
    </row>
    <row r="258" spans="1:65" s="130" customFormat="1" x14ac:dyDescent="0.2">
      <c r="B258" s="131"/>
      <c r="D258" s="116" t="s">
        <v>156</v>
      </c>
      <c r="E258" s="132" t="s">
        <v>1</v>
      </c>
      <c r="F258" s="133" t="s">
        <v>186</v>
      </c>
      <c r="H258" s="134">
        <v>2</v>
      </c>
      <c r="L258" s="131"/>
      <c r="M258" s="135"/>
      <c r="N258" s="136"/>
      <c r="O258" s="136"/>
      <c r="P258" s="136"/>
      <c r="Q258" s="136"/>
      <c r="R258" s="136"/>
      <c r="S258" s="136"/>
      <c r="T258" s="137"/>
      <c r="AT258" s="132" t="s">
        <v>156</v>
      </c>
      <c r="AU258" s="132" t="s">
        <v>150</v>
      </c>
      <c r="AV258" s="130" t="s">
        <v>91</v>
      </c>
      <c r="AW258" s="130" t="s">
        <v>36</v>
      </c>
      <c r="AX258" s="130" t="s">
        <v>89</v>
      </c>
      <c r="AY258" s="132" t="s">
        <v>139</v>
      </c>
    </row>
    <row r="259" spans="1:65" s="21" customFormat="1" ht="16.5" customHeight="1" x14ac:dyDescent="0.2">
      <c r="A259" s="18"/>
      <c r="B259" s="19"/>
      <c r="C259" s="103" t="s">
        <v>357</v>
      </c>
      <c r="D259" s="103" t="s">
        <v>144</v>
      </c>
      <c r="E259" s="104" t="s">
        <v>358</v>
      </c>
      <c r="F259" s="105" t="s">
        <v>359</v>
      </c>
      <c r="G259" s="106" t="s">
        <v>182</v>
      </c>
      <c r="H259" s="107">
        <v>2</v>
      </c>
      <c r="I259" s="1"/>
      <c r="J259" s="108">
        <f>ROUND(I259*H259,2)</f>
        <v>0</v>
      </c>
      <c r="K259" s="105" t="s">
        <v>1</v>
      </c>
      <c r="L259" s="19"/>
      <c r="M259" s="109" t="s">
        <v>1</v>
      </c>
      <c r="N259" s="110" t="s">
        <v>46</v>
      </c>
      <c r="O259" s="111"/>
      <c r="P259" s="112">
        <f>O259*H259</f>
        <v>0</v>
      </c>
      <c r="Q259" s="112">
        <v>0</v>
      </c>
      <c r="R259" s="112">
        <f>Q259*H259</f>
        <v>0</v>
      </c>
      <c r="S259" s="112">
        <v>0</v>
      </c>
      <c r="T259" s="113">
        <f>S259*H259</f>
        <v>0</v>
      </c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R259" s="114" t="s">
        <v>149</v>
      </c>
      <c r="AT259" s="114" t="s">
        <v>144</v>
      </c>
      <c r="AU259" s="114" t="s">
        <v>150</v>
      </c>
      <c r="AY259" s="9" t="s">
        <v>139</v>
      </c>
      <c r="BE259" s="115">
        <f>IF(N259="základní",J259,0)</f>
        <v>0</v>
      </c>
      <c r="BF259" s="115">
        <f>IF(N259="snížená",J259,0)</f>
        <v>0</v>
      </c>
      <c r="BG259" s="115">
        <f>IF(N259="zákl. přenesená",J259,0)</f>
        <v>0</v>
      </c>
      <c r="BH259" s="115">
        <f>IF(N259="sníž. přenesená",J259,0)</f>
        <v>0</v>
      </c>
      <c r="BI259" s="115">
        <f>IF(N259="nulová",J259,0)</f>
        <v>0</v>
      </c>
      <c r="BJ259" s="9" t="s">
        <v>89</v>
      </c>
      <c r="BK259" s="115">
        <f>ROUND(I259*H259,2)</f>
        <v>0</v>
      </c>
      <c r="BL259" s="9" t="s">
        <v>149</v>
      </c>
      <c r="BM259" s="114" t="s">
        <v>360</v>
      </c>
    </row>
    <row r="260" spans="1:65" s="21" customFormat="1" ht="39" x14ac:dyDescent="0.2">
      <c r="A260" s="18"/>
      <c r="B260" s="19"/>
      <c r="C260" s="18"/>
      <c r="D260" s="116" t="s">
        <v>184</v>
      </c>
      <c r="E260" s="18"/>
      <c r="F260" s="146" t="s">
        <v>361</v>
      </c>
      <c r="G260" s="18"/>
      <c r="H260" s="18"/>
      <c r="I260" s="18"/>
      <c r="J260" s="18"/>
      <c r="K260" s="18"/>
      <c r="L260" s="19"/>
      <c r="M260" s="118"/>
      <c r="N260" s="119"/>
      <c r="O260" s="111"/>
      <c r="P260" s="111"/>
      <c r="Q260" s="111"/>
      <c r="R260" s="111"/>
      <c r="S260" s="111"/>
      <c r="T260" s="120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T260" s="9" t="s">
        <v>184</v>
      </c>
      <c r="AU260" s="9" t="s">
        <v>150</v>
      </c>
    </row>
    <row r="261" spans="1:65" s="130" customFormat="1" x14ac:dyDescent="0.2">
      <c r="B261" s="131"/>
      <c r="D261" s="116" t="s">
        <v>156</v>
      </c>
      <c r="E261" s="132" t="s">
        <v>1</v>
      </c>
      <c r="F261" s="133" t="s">
        <v>186</v>
      </c>
      <c r="H261" s="134">
        <v>2</v>
      </c>
      <c r="L261" s="131"/>
      <c r="M261" s="135"/>
      <c r="N261" s="136"/>
      <c r="O261" s="136"/>
      <c r="P261" s="136"/>
      <c r="Q261" s="136"/>
      <c r="R261" s="136"/>
      <c r="S261" s="136"/>
      <c r="T261" s="137"/>
      <c r="AT261" s="132" t="s">
        <v>156</v>
      </c>
      <c r="AU261" s="132" t="s">
        <v>150</v>
      </c>
      <c r="AV261" s="130" t="s">
        <v>91</v>
      </c>
      <c r="AW261" s="130" t="s">
        <v>36</v>
      </c>
      <c r="AX261" s="130" t="s">
        <v>89</v>
      </c>
      <c r="AY261" s="132" t="s">
        <v>139</v>
      </c>
    </row>
    <row r="262" spans="1:65" s="90" customFormat="1" ht="22.9" customHeight="1" x14ac:dyDescent="0.2">
      <c r="B262" s="91"/>
      <c r="D262" s="92" t="s">
        <v>80</v>
      </c>
      <c r="E262" s="101" t="s">
        <v>362</v>
      </c>
      <c r="F262" s="101" t="s">
        <v>363</v>
      </c>
      <c r="J262" s="102">
        <f>BK262</f>
        <v>0</v>
      </c>
      <c r="L262" s="91"/>
      <c r="M262" s="95"/>
      <c r="N262" s="96"/>
      <c r="O262" s="96"/>
      <c r="P262" s="97">
        <f>SUM(P263:P271)</f>
        <v>0</v>
      </c>
      <c r="Q262" s="96"/>
      <c r="R262" s="97">
        <f>SUM(R263:R271)</f>
        <v>0</v>
      </c>
      <c r="S262" s="96"/>
      <c r="T262" s="98">
        <f>SUM(T263:T271)</f>
        <v>0</v>
      </c>
      <c r="AR262" s="92" t="s">
        <v>138</v>
      </c>
      <c r="AT262" s="99" t="s">
        <v>80</v>
      </c>
      <c r="AU262" s="99" t="s">
        <v>89</v>
      </c>
      <c r="AY262" s="92" t="s">
        <v>139</v>
      </c>
      <c r="BK262" s="100">
        <f>SUM(BK263:BK271)</f>
        <v>0</v>
      </c>
    </row>
    <row r="263" spans="1:65" s="21" customFormat="1" ht="24.2" customHeight="1" x14ac:dyDescent="0.2">
      <c r="A263" s="18"/>
      <c r="B263" s="19"/>
      <c r="C263" s="103" t="s">
        <v>364</v>
      </c>
      <c r="D263" s="103" t="s">
        <v>144</v>
      </c>
      <c r="E263" s="104" t="s">
        <v>365</v>
      </c>
      <c r="F263" s="105" t="s">
        <v>366</v>
      </c>
      <c r="G263" s="106" t="s">
        <v>147</v>
      </c>
      <c r="H263" s="107">
        <v>5</v>
      </c>
      <c r="I263" s="1"/>
      <c r="J263" s="108">
        <f>ROUND(I263*H263,2)</f>
        <v>0</v>
      </c>
      <c r="K263" s="105" t="s">
        <v>1</v>
      </c>
      <c r="L263" s="19"/>
      <c r="M263" s="109" t="s">
        <v>1</v>
      </c>
      <c r="N263" s="110" t="s">
        <v>46</v>
      </c>
      <c r="O263" s="111"/>
      <c r="P263" s="112">
        <f>O263*H263</f>
        <v>0</v>
      </c>
      <c r="Q263" s="112">
        <v>0</v>
      </c>
      <c r="R263" s="112">
        <f>Q263*H263</f>
        <v>0</v>
      </c>
      <c r="S263" s="112">
        <v>0</v>
      </c>
      <c r="T263" s="113">
        <f>S263*H263</f>
        <v>0</v>
      </c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R263" s="114" t="s">
        <v>149</v>
      </c>
      <c r="AT263" s="114" t="s">
        <v>144</v>
      </c>
      <c r="AU263" s="114" t="s">
        <v>91</v>
      </c>
      <c r="AY263" s="9" t="s">
        <v>139</v>
      </c>
      <c r="BE263" s="115">
        <f>IF(N263="základní",J263,0)</f>
        <v>0</v>
      </c>
      <c r="BF263" s="115">
        <f>IF(N263="snížená",J263,0)</f>
        <v>0</v>
      </c>
      <c r="BG263" s="115">
        <f>IF(N263="zákl. přenesená",J263,0)</f>
        <v>0</v>
      </c>
      <c r="BH263" s="115">
        <f>IF(N263="sníž. přenesená",J263,0)</f>
        <v>0</v>
      </c>
      <c r="BI263" s="115">
        <f>IF(N263="nulová",J263,0)</f>
        <v>0</v>
      </c>
      <c r="BJ263" s="9" t="s">
        <v>89</v>
      </c>
      <c r="BK263" s="115">
        <f>ROUND(I263*H263,2)</f>
        <v>0</v>
      </c>
      <c r="BL263" s="9" t="s">
        <v>149</v>
      </c>
      <c r="BM263" s="114" t="s">
        <v>367</v>
      </c>
    </row>
    <row r="264" spans="1:65" s="21" customFormat="1" ht="78" x14ac:dyDescent="0.2">
      <c r="A264" s="18"/>
      <c r="B264" s="19"/>
      <c r="C264" s="18"/>
      <c r="D264" s="116" t="s">
        <v>184</v>
      </c>
      <c r="E264" s="18"/>
      <c r="F264" s="146" t="s">
        <v>368</v>
      </c>
      <c r="G264" s="18"/>
      <c r="H264" s="18"/>
      <c r="I264" s="18"/>
      <c r="J264" s="18"/>
      <c r="K264" s="18"/>
      <c r="L264" s="19"/>
      <c r="M264" s="118"/>
      <c r="N264" s="119"/>
      <c r="O264" s="111"/>
      <c r="P264" s="111"/>
      <c r="Q264" s="111"/>
      <c r="R264" s="111"/>
      <c r="S264" s="111"/>
      <c r="T264" s="120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T264" s="9" t="s">
        <v>184</v>
      </c>
      <c r="AU264" s="9" t="s">
        <v>91</v>
      </c>
    </row>
    <row r="265" spans="1:65" s="130" customFormat="1" x14ac:dyDescent="0.2">
      <c r="B265" s="131"/>
      <c r="D265" s="116" t="s">
        <v>156</v>
      </c>
      <c r="E265" s="132" t="s">
        <v>1</v>
      </c>
      <c r="F265" s="133" t="s">
        <v>369</v>
      </c>
      <c r="H265" s="134">
        <v>5</v>
      </c>
      <c r="L265" s="131"/>
      <c r="M265" s="135"/>
      <c r="N265" s="136"/>
      <c r="O265" s="136"/>
      <c r="P265" s="136"/>
      <c r="Q265" s="136"/>
      <c r="R265" s="136"/>
      <c r="S265" s="136"/>
      <c r="T265" s="137"/>
      <c r="AT265" s="132" t="s">
        <v>156</v>
      </c>
      <c r="AU265" s="132" t="s">
        <v>91</v>
      </c>
      <c r="AV265" s="130" t="s">
        <v>91</v>
      </c>
      <c r="AW265" s="130" t="s">
        <v>36</v>
      </c>
      <c r="AX265" s="130" t="s">
        <v>89</v>
      </c>
      <c r="AY265" s="132" t="s">
        <v>139</v>
      </c>
    </row>
    <row r="266" spans="1:65" s="21" customFormat="1" ht="16.5" customHeight="1" x14ac:dyDescent="0.2">
      <c r="A266" s="18"/>
      <c r="B266" s="19"/>
      <c r="C266" s="103" t="s">
        <v>370</v>
      </c>
      <c r="D266" s="103" t="s">
        <v>144</v>
      </c>
      <c r="E266" s="104" t="s">
        <v>371</v>
      </c>
      <c r="F266" s="105" t="s">
        <v>372</v>
      </c>
      <c r="G266" s="106" t="s">
        <v>182</v>
      </c>
      <c r="H266" s="107">
        <v>2</v>
      </c>
      <c r="I266" s="1"/>
      <c r="J266" s="108">
        <f>ROUND(I266*H266,2)</f>
        <v>0</v>
      </c>
      <c r="K266" s="105" t="s">
        <v>1</v>
      </c>
      <c r="L266" s="19"/>
      <c r="M266" s="109" t="s">
        <v>1</v>
      </c>
      <c r="N266" s="110" t="s">
        <v>46</v>
      </c>
      <c r="O266" s="111"/>
      <c r="P266" s="112">
        <f>O266*H266</f>
        <v>0</v>
      </c>
      <c r="Q266" s="112">
        <v>0</v>
      </c>
      <c r="R266" s="112">
        <f>Q266*H266</f>
        <v>0</v>
      </c>
      <c r="S266" s="112">
        <v>0</v>
      </c>
      <c r="T266" s="113">
        <f>S266*H266</f>
        <v>0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R266" s="114" t="s">
        <v>149</v>
      </c>
      <c r="AT266" s="114" t="s">
        <v>144</v>
      </c>
      <c r="AU266" s="114" t="s">
        <v>91</v>
      </c>
      <c r="AY266" s="9" t="s">
        <v>139</v>
      </c>
      <c r="BE266" s="115">
        <f>IF(N266="základní",J266,0)</f>
        <v>0</v>
      </c>
      <c r="BF266" s="115">
        <f>IF(N266="snížená",J266,0)</f>
        <v>0</v>
      </c>
      <c r="BG266" s="115">
        <f>IF(N266="zákl. přenesená",J266,0)</f>
        <v>0</v>
      </c>
      <c r="BH266" s="115">
        <f>IF(N266="sníž. přenesená",J266,0)</f>
        <v>0</v>
      </c>
      <c r="BI266" s="115">
        <f>IF(N266="nulová",J266,0)</f>
        <v>0</v>
      </c>
      <c r="BJ266" s="9" t="s">
        <v>89</v>
      </c>
      <c r="BK266" s="115">
        <f>ROUND(I266*H266,2)</f>
        <v>0</v>
      </c>
      <c r="BL266" s="9" t="s">
        <v>149</v>
      </c>
      <c r="BM266" s="114" t="s">
        <v>373</v>
      </c>
    </row>
    <row r="267" spans="1:65" s="21" customFormat="1" ht="29.25" x14ac:dyDescent="0.2">
      <c r="A267" s="18"/>
      <c r="B267" s="19"/>
      <c r="C267" s="18"/>
      <c r="D267" s="116" t="s">
        <v>184</v>
      </c>
      <c r="E267" s="18"/>
      <c r="F267" s="146" t="s">
        <v>374</v>
      </c>
      <c r="G267" s="18"/>
      <c r="H267" s="18"/>
      <c r="I267" s="18"/>
      <c r="J267" s="18"/>
      <c r="K267" s="18"/>
      <c r="L267" s="19"/>
      <c r="M267" s="118"/>
      <c r="N267" s="119"/>
      <c r="O267" s="111"/>
      <c r="P267" s="111"/>
      <c r="Q267" s="111"/>
      <c r="R267" s="111"/>
      <c r="S267" s="111"/>
      <c r="T267" s="120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T267" s="9" t="s">
        <v>184</v>
      </c>
      <c r="AU267" s="9" t="s">
        <v>91</v>
      </c>
    </row>
    <row r="268" spans="1:65" s="130" customFormat="1" x14ac:dyDescent="0.2">
      <c r="B268" s="131"/>
      <c r="D268" s="116" t="s">
        <v>156</v>
      </c>
      <c r="E268" s="132" t="s">
        <v>1</v>
      </c>
      <c r="F268" s="133" t="s">
        <v>186</v>
      </c>
      <c r="H268" s="134">
        <v>2</v>
      </c>
      <c r="L268" s="131"/>
      <c r="M268" s="135"/>
      <c r="N268" s="136"/>
      <c r="O268" s="136"/>
      <c r="P268" s="136"/>
      <c r="Q268" s="136"/>
      <c r="R268" s="136"/>
      <c r="S268" s="136"/>
      <c r="T268" s="137"/>
      <c r="AT268" s="132" t="s">
        <v>156</v>
      </c>
      <c r="AU268" s="132" t="s">
        <v>91</v>
      </c>
      <c r="AV268" s="130" t="s">
        <v>91</v>
      </c>
      <c r="AW268" s="130" t="s">
        <v>36</v>
      </c>
      <c r="AX268" s="130" t="s">
        <v>89</v>
      </c>
      <c r="AY268" s="132" t="s">
        <v>139</v>
      </c>
    </row>
    <row r="269" spans="1:65" s="21" customFormat="1" ht="16.5" customHeight="1" x14ac:dyDescent="0.2">
      <c r="A269" s="18"/>
      <c r="B269" s="19"/>
      <c r="C269" s="103" t="s">
        <v>375</v>
      </c>
      <c r="D269" s="103" t="s">
        <v>144</v>
      </c>
      <c r="E269" s="104" t="s">
        <v>376</v>
      </c>
      <c r="F269" s="105" t="s">
        <v>377</v>
      </c>
      <c r="G269" s="106" t="s">
        <v>182</v>
      </c>
      <c r="H269" s="107">
        <v>1</v>
      </c>
      <c r="I269" s="1"/>
      <c r="J269" s="108">
        <f>ROUND(I269*H269,2)</f>
        <v>0</v>
      </c>
      <c r="K269" s="105" t="s">
        <v>1</v>
      </c>
      <c r="L269" s="19"/>
      <c r="M269" s="109" t="s">
        <v>1</v>
      </c>
      <c r="N269" s="110" t="s">
        <v>46</v>
      </c>
      <c r="O269" s="111"/>
      <c r="P269" s="112">
        <f>O269*H269</f>
        <v>0</v>
      </c>
      <c r="Q269" s="112">
        <v>0</v>
      </c>
      <c r="R269" s="112">
        <f>Q269*H269</f>
        <v>0</v>
      </c>
      <c r="S269" s="112">
        <v>0</v>
      </c>
      <c r="T269" s="113">
        <f>S269*H269</f>
        <v>0</v>
      </c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R269" s="114" t="s">
        <v>149</v>
      </c>
      <c r="AT269" s="114" t="s">
        <v>144</v>
      </c>
      <c r="AU269" s="114" t="s">
        <v>91</v>
      </c>
      <c r="AY269" s="9" t="s">
        <v>139</v>
      </c>
      <c r="BE269" s="115">
        <f>IF(N269="základní",J269,0)</f>
        <v>0</v>
      </c>
      <c r="BF269" s="115">
        <f>IF(N269="snížená",J269,0)</f>
        <v>0</v>
      </c>
      <c r="BG269" s="115">
        <f>IF(N269="zákl. přenesená",J269,0)</f>
        <v>0</v>
      </c>
      <c r="BH269" s="115">
        <f>IF(N269="sníž. přenesená",J269,0)</f>
        <v>0</v>
      </c>
      <c r="BI269" s="115">
        <f>IF(N269="nulová",J269,0)</f>
        <v>0</v>
      </c>
      <c r="BJ269" s="9" t="s">
        <v>89</v>
      </c>
      <c r="BK269" s="115">
        <f>ROUND(I269*H269,2)</f>
        <v>0</v>
      </c>
      <c r="BL269" s="9" t="s">
        <v>149</v>
      </c>
      <c r="BM269" s="114" t="s">
        <v>378</v>
      </c>
    </row>
    <row r="270" spans="1:65" s="21" customFormat="1" ht="58.5" x14ac:dyDescent="0.2">
      <c r="A270" s="18"/>
      <c r="B270" s="19"/>
      <c r="C270" s="18"/>
      <c r="D270" s="116" t="s">
        <v>184</v>
      </c>
      <c r="E270" s="18"/>
      <c r="F270" s="146" t="s">
        <v>379</v>
      </c>
      <c r="G270" s="18"/>
      <c r="H270" s="18"/>
      <c r="I270" s="18"/>
      <c r="J270" s="18"/>
      <c r="K270" s="18"/>
      <c r="L270" s="19"/>
      <c r="M270" s="118"/>
      <c r="N270" s="119"/>
      <c r="O270" s="111"/>
      <c r="P270" s="111"/>
      <c r="Q270" s="111"/>
      <c r="R270" s="111"/>
      <c r="S270" s="111"/>
      <c r="T270" s="120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T270" s="9" t="s">
        <v>184</v>
      </c>
      <c r="AU270" s="9" t="s">
        <v>91</v>
      </c>
    </row>
    <row r="271" spans="1:65" s="130" customFormat="1" x14ac:dyDescent="0.2">
      <c r="B271" s="131"/>
      <c r="D271" s="116" t="s">
        <v>156</v>
      </c>
      <c r="E271" s="132" t="s">
        <v>1</v>
      </c>
      <c r="F271" s="133" t="s">
        <v>192</v>
      </c>
      <c r="H271" s="134">
        <v>1</v>
      </c>
      <c r="L271" s="131"/>
      <c r="M271" s="135"/>
      <c r="N271" s="136"/>
      <c r="O271" s="136"/>
      <c r="P271" s="136"/>
      <c r="Q271" s="136"/>
      <c r="R271" s="136"/>
      <c r="S271" s="136"/>
      <c r="T271" s="137"/>
      <c r="AT271" s="132" t="s">
        <v>156</v>
      </c>
      <c r="AU271" s="132" t="s">
        <v>91</v>
      </c>
      <c r="AV271" s="130" t="s">
        <v>91</v>
      </c>
      <c r="AW271" s="130" t="s">
        <v>36</v>
      </c>
      <c r="AX271" s="130" t="s">
        <v>89</v>
      </c>
      <c r="AY271" s="132" t="s">
        <v>139</v>
      </c>
    </row>
    <row r="272" spans="1:65" s="90" customFormat="1" ht="22.9" customHeight="1" x14ac:dyDescent="0.2">
      <c r="B272" s="91"/>
      <c r="D272" s="92" t="s">
        <v>80</v>
      </c>
      <c r="E272" s="101" t="s">
        <v>380</v>
      </c>
      <c r="F272" s="101" t="s">
        <v>381</v>
      </c>
      <c r="J272" s="102">
        <f>BK272</f>
        <v>0</v>
      </c>
      <c r="L272" s="91"/>
      <c r="M272" s="95"/>
      <c r="N272" s="96"/>
      <c r="O272" s="96"/>
      <c r="P272" s="97">
        <f>SUM(P273:P281)</f>
        <v>0</v>
      </c>
      <c r="Q272" s="96"/>
      <c r="R272" s="97">
        <f>SUM(R273:R281)</f>
        <v>0</v>
      </c>
      <c r="S272" s="96"/>
      <c r="T272" s="98">
        <f>SUM(T273:T281)</f>
        <v>0</v>
      </c>
      <c r="AR272" s="92" t="s">
        <v>138</v>
      </c>
      <c r="AT272" s="99" t="s">
        <v>80</v>
      </c>
      <c r="AU272" s="99" t="s">
        <v>89</v>
      </c>
      <c r="AY272" s="92" t="s">
        <v>139</v>
      </c>
      <c r="BK272" s="100">
        <f>SUM(BK273:BK281)</f>
        <v>0</v>
      </c>
    </row>
    <row r="273" spans="1:65" s="21" customFormat="1" ht="16.5" customHeight="1" x14ac:dyDescent="0.2">
      <c r="A273" s="18"/>
      <c r="B273" s="19"/>
      <c r="C273" s="103" t="s">
        <v>382</v>
      </c>
      <c r="D273" s="103" t="s">
        <v>144</v>
      </c>
      <c r="E273" s="104" t="s">
        <v>383</v>
      </c>
      <c r="F273" s="105" t="s">
        <v>384</v>
      </c>
      <c r="G273" s="106" t="s">
        <v>182</v>
      </c>
      <c r="H273" s="107">
        <v>1</v>
      </c>
      <c r="I273" s="1"/>
      <c r="J273" s="108">
        <f>ROUND(I273*H273,2)</f>
        <v>0</v>
      </c>
      <c r="K273" s="105" t="s">
        <v>1</v>
      </c>
      <c r="L273" s="19"/>
      <c r="M273" s="109" t="s">
        <v>1</v>
      </c>
      <c r="N273" s="110" t="s">
        <v>46</v>
      </c>
      <c r="O273" s="111"/>
      <c r="P273" s="112">
        <f>O273*H273</f>
        <v>0</v>
      </c>
      <c r="Q273" s="112">
        <v>0</v>
      </c>
      <c r="R273" s="112">
        <f>Q273*H273</f>
        <v>0</v>
      </c>
      <c r="S273" s="112">
        <v>0</v>
      </c>
      <c r="T273" s="113">
        <f>S273*H273</f>
        <v>0</v>
      </c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R273" s="114" t="s">
        <v>149</v>
      </c>
      <c r="AT273" s="114" t="s">
        <v>144</v>
      </c>
      <c r="AU273" s="114" t="s">
        <v>91</v>
      </c>
      <c r="AY273" s="9" t="s">
        <v>139</v>
      </c>
      <c r="BE273" s="115">
        <f>IF(N273="základní",J273,0)</f>
        <v>0</v>
      </c>
      <c r="BF273" s="115">
        <f>IF(N273="snížená",J273,0)</f>
        <v>0</v>
      </c>
      <c r="BG273" s="115">
        <f>IF(N273="zákl. přenesená",J273,0)</f>
        <v>0</v>
      </c>
      <c r="BH273" s="115">
        <f>IF(N273="sníž. přenesená",J273,0)</f>
        <v>0</v>
      </c>
      <c r="BI273" s="115">
        <f>IF(N273="nulová",J273,0)</f>
        <v>0</v>
      </c>
      <c r="BJ273" s="9" t="s">
        <v>89</v>
      </c>
      <c r="BK273" s="115">
        <f>ROUND(I273*H273,2)</f>
        <v>0</v>
      </c>
      <c r="BL273" s="9" t="s">
        <v>149</v>
      </c>
      <c r="BM273" s="114" t="s">
        <v>385</v>
      </c>
    </row>
    <row r="274" spans="1:65" s="21" customFormat="1" ht="39" x14ac:dyDescent="0.2">
      <c r="A274" s="18"/>
      <c r="B274" s="19"/>
      <c r="C274" s="18"/>
      <c r="D274" s="116" t="s">
        <v>184</v>
      </c>
      <c r="E274" s="18"/>
      <c r="F274" s="146" t="s">
        <v>386</v>
      </c>
      <c r="G274" s="18"/>
      <c r="H274" s="18"/>
      <c r="I274" s="18"/>
      <c r="J274" s="18"/>
      <c r="K274" s="18"/>
      <c r="L274" s="19"/>
      <c r="M274" s="118"/>
      <c r="N274" s="119"/>
      <c r="O274" s="111"/>
      <c r="P274" s="111"/>
      <c r="Q274" s="111"/>
      <c r="R274" s="111"/>
      <c r="S274" s="111"/>
      <c r="T274" s="120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T274" s="9" t="s">
        <v>184</v>
      </c>
      <c r="AU274" s="9" t="s">
        <v>91</v>
      </c>
    </row>
    <row r="275" spans="1:65" s="130" customFormat="1" x14ac:dyDescent="0.2">
      <c r="B275" s="131"/>
      <c r="D275" s="116" t="s">
        <v>156</v>
      </c>
      <c r="E275" s="132" t="s">
        <v>1</v>
      </c>
      <c r="F275" s="133" t="s">
        <v>192</v>
      </c>
      <c r="H275" s="134">
        <v>1</v>
      </c>
      <c r="L275" s="131"/>
      <c r="M275" s="135"/>
      <c r="N275" s="136"/>
      <c r="O275" s="136"/>
      <c r="P275" s="136"/>
      <c r="Q275" s="136"/>
      <c r="R275" s="136"/>
      <c r="S275" s="136"/>
      <c r="T275" s="137"/>
      <c r="AT275" s="132" t="s">
        <v>156</v>
      </c>
      <c r="AU275" s="132" t="s">
        <v>91</v>
      </c>
      <c r="AV275" s="130" t="s">
        <v>91</v>
      </c>
      <c r="AW275" s="130" t="s">
        <v>36</v>
      </c>
      <c r="AX275" s="130" t="s">
        <v>89</v>
      </c>
      <c r="AY275" s="132" t="s">
        <v>139</v>
      </c>
    </row>
    <row r="276" spans="1:65" s="21" customFormat="1" ht="16.5" customHeight="1" x14ac:dyDescent="0.2">
      <c r="A276" s="18"/>
      <c r="B276" s="19"/>
      <c r="C276" s="103" t="s">
        <v>387</v>
      </c>
      <c r="D276" s="103" t="s">
        <v>144</v>
      </c>
      <c r="E276" s="104" t="s">
        <v>388</v>
      </c>
      <c r="F276" s="105" t="s">
        <v>389</v>
      </c>
      <c r="G276" s="106" t="s">
        <v>182</v>
      </c>
      <c r="H276" s="107">
        <v>1</v>
      </c>
      <c r="I276" s="1"/>
      <c r="J276" s="108">
        <f>ROUND(I276*H276,2)</f>
        <v>0</v>
      </c>
      <c r="K276" s="105" t="s">
        <v>1</v>
      </c>
      <c r="L276" s="19"/>
      <c r="M276" s="109" t="s">
        <v>1</v>
      </c>
      <c r="N276" s="110" t="s">
        <v>46</v>
      </c>
      <c r="O276" s="111"/>
      <c r="P276" s="112">
        <f>O276*H276</f>
        <v>0</v>
      </c>
      <c r="Q276" s="112">
        <v>0</v>
      </c>
      <c r="R276" s="112">
        <f>Q276*H276</f>
        <v>0</v>
      </c>
      <c r="S276" s="112">
        <v>0</v>
      </c>
      <c r="T276" s="113">
        <f>S276*H276</f>
        <v>0</v>
      </c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R276" s="114" t="s">
        <v>149</v>
      </c>
      <c r="AT276" s="114" t="s">
        <v>144</v>
      </c>
      <c r="AU276" s="114" t="s">
        <v>91</v>
      </c>
      <c r="AY276" s="9" t="s">
        <v>139</v>
      </c>
      <c r="BE276" s="115">
        <f>IF(N276="základní",J276,0)</f>
        <v>0</v>
      </c>
      <c r="BF276" s="115">
        <f>IF(N276="snížená",J276,0)</f>
        <v>0</v>
      </c>
      <c r="BG276" s="115">
        <f>IF(N276="zákl. přenesená",J276,0)</f>
        <v>0</v>
      </c>
      <c r="BH276" s="115">
        <f>IF(N276="sníž. přenesená",J276,0)</f>
        <v>0</v>
      </c>
      <c r="BI276" s="115">
        <f>IF(N276="nulová",J276,0)</f>
        <v>0</v>
      </c>
      <c r="BJ276" s="9" t="s">
        <v>89</v>
      </c>
      <c r="BK276" s="115">
        <f>ROUND(I276*H276,2)</f>
        <v>0</v>
      </c>
      <c r="BL276" s="9" t="s">
        <v>149</v>
      </c>
      <c r="BM276" s="114" t="s">
        <v>390</v>
      </c>
    </row>
    <row r="277" spans="1:65" s="21" customFormat="1" ht="48.75" x14ac:dyDescent="0.2">
      <c r="A277" s="18"/>
      <c r="B277" s="19"/>
      <c r="C277" s="18"/>
      <c r="D277" s="116" t="s">
        <v>184</v>
      </c>
      <c r="E277" s="18"/>
      <c r="F277" s="146" t="s">
        <v>391</v>
      </c>
      <c r="G277" s="18"/>
      <c r="H277" s="18"/>
      <c r="I277" s="18"/>
      <c r="J277" s="18"/>
      <c r="K277" s="18"/>
      <c r="L277" s="19"/>
      <c r="M277" s="118"/>
      <c r="N277" s="119"/>
      <c r="O277" s="111"/>
      <c r="P277" s="111"/>
      <c r="Q277" s="111"/>
      <c r="R277" s="111"/>
      <c r="S277" s="111"/>
      <c r="T277" s="120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T277" s="9" t="s">
        <v>184</v>
      </c>
      <c r="AU277" s="9" t="s">
        <v>91</v>
      </c>
    </row>
    <row r="278" spans="1:65" s="130" customFormat="1" x14ac:dyDescent="0.2">
      <c r="B278" s="131"/>
      <c r="D278" s="116" t="s">
        <v>156</v>
      </c>
      <c r="E278" s="132" t="s">
        <v>1</v>
      </c>
      <c r="F278" s="133" t="s">
        <v>192</v>
      </c>
      <c r="H278" s="134">
        <v>1</v>
      </c>
      <c r="L278" s="131"/>
      <c r="M278" s="135"/>
      <c r="N278" s="136"/>
      <c r="O278" s="136"/>
      <c r="P278" s="136"/>
      <c r="Q278" s="136"/>
      <c r="R278" s="136"/>
      <c r="S278" s="136"/>
      <c r="T278" s="137"/>
      <c r="AT278" s="132" t="s">
        <v>156</v>
      </c>
      <c r="AU278" s="132" t="s">
        <v>91</v>
      </c>
      <c r="AV278" s="130" t="s">
        <v>91</v>
      </c>
      <c r="AW278" s="130" t="s">
        <v>36</v>
      </c>
      <c r="AX278" s="130" t="s">
        <v>89</v>
      </c>
      <c r="AY278" s="132" t="s">
        <v>139</v>
      </c>
    </row>
    <row r="279" spans="1:65" s="21" customFormat="1" ht="16.5" customHeight="1" x14ac:dyDescent="0.2">
      <c r="A279" s="18"/>
      <c r="B279" s="19"/>
      <c r="C279" s="103" t="s">
        <v>392</v>
      </c>
      <c r="D279" s="103" t="s">
        <v>144</v>
      </c>
      <c r="E279" s="104" t="s">
        <v>393</v>
      </c>
      <c r="F279" s="105" t="s">
        <v>394</v>
      </c>
      <c r="G279" s="106" t="s">
        <v>182</v>
      </c>
      <c r="H279" s="107">
        <v>1</v>
      </c>
      <c r="I279" s="1"/>
      <c r="J279" s="108">
        <f>ROUND(I279*H279,2)</f>
        <v>0</v>
      </c>
      <c r="K279" s="105" t="s">
        <v>1</v>
      </c>
      <c r="L279" s="19"/>
      <c r="M279" s="109" t="s">
        <v>1</v>
      </c>
      <c r="N279" s="110" t="s">
        <v>46</v>
      </c>
      <c r="O279" s="111"/>
      <c r="P279" s="112">
        <f>O279*H279</f>
        <v>0</v>
      </c>
      <c r="Q279" s="112">
        <v>0</v>
      </c>
      <c r="R279" s="112">
        <f>Q279*H279</f>
        <v>0</v>
      </c>
      <c r="S279" s="112">
        <v>0</v>
      </c>
      <c r="T279" s="113">
        <f>S279*H279</f>
        <v>0</v>
      </c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R279" s="114" t="s">
        <v>149</v>
      </c>
      <c r="AT279" s="114" t="s">
        <v>144</v>
      </c>
      <c r="AU279" s="114" t="s">
        <v>91</v>
      </c>
      <c r="AY279" s="9" t="s">
        <v>139</v>
      </c>
      <c r="BE279" s="115">
        <f>IF(N279="základní",J279,0)</f>
        <v>0</v>
      </c>
      <c r="BF279" s="115">
        <f>IF(N279="snížená",J279,0)</f>
        <v>0</v>
      </c>
      <c r="BG279" s="115">
        <f>IF(N279="zákl. přenesená",J279,0)</f>
        <v>0</v>
      </c>
      <c r="BH279" s="115">
        <f>IF(N279="sníž. přenesená",J279,0)</f>
        <v>0</v>
      </c>
      <c r="BI279" s="115">
        <f>IF(N279="nulová",J279,0)</f>
        <v>0</v>
      </c>
      <c r="BJ279" s="9" t="s">
        <v>89</v>
      </c>
      <c r="BK279" s="115">
        <f>ROUND(I279*H279,2)</f>
        <v>0</v>
      </c>
      <c r="BL279" s="9" t="s">
        <v>149</v>
      </c>
      <c r="BM279" s="114" t="s">
        <v>395</v>
      </c>
    </row>
    <row r="280" spans="1:65" s="21" customFormat="1" ht="48.75" x14ac:dyDescent="0.2">
      <c r="A280" s="18"/>
      <c r="B280" s="19"/>
      <c r="C280" s="18"/>
      <c r="D280" s="116" t="s">
        <v>184</v>
      </c>
      <c r="E280" s="18"/>
      <c r="F280" s="146" t="s">
        <v>396</v>
      </c>
      <c r="G280" s="18"/>
      <c r="H280" s="18"/>
      <c r="I280" s="18"/>
      <c r="J280" s="18"/>
      <c r="K280" s="18"/>
      <c r="L280" s="19"/>
      <c r="M280" s="118"/>
      <c r="N280" s="119"/>
      <c r="O280" s="111"/>
      <c r="P280" s="111"/>
      <c r="Q280" s="111"/>
      <c r="R280" s="111"/>
      <c r="S280" s="111"/>
      <c r="T280" s="120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T280" s="9" t="s">
        <v>184</v>
      </c>
      <c r="AU280" s="9" t="s">
        <v>91</v>
      </c>
    </row>
    <row r="281" spans="1:65" s="130" customFormat="1" x14ac:dyDescent="0.2">
      <c r="B281" s="131"/>
      <c r="D281" s="116" t="s">
        <v>156</v>
      </c>
      <c r="E281" s="132" t="s">
        <v>1</v>
      </c>
      <c r="F281" s="133" t="s">
        <v>192</v>
      </c>
      <c r="H281" s="134">
        <v>1</v>
      </c>
      <c r="L281" s="131"/>
      <c r="M281" s="135"/>
      <c r="N281" s="136"/>
      <c r="O281" s="136"/>
      <c r="P281" s="136"/>
      <c r="Q281" s="136"/>
      <c r="R281" s="136"/>
      <c r="S281" s="136"/>
      <c r="T281" s="137"/>
      <c r="AT281" s="132" t="s">
        <v>156</v>
      </c>
      <c r="AU281" s="132" t="s">
        <v>91</v>
      </c>
      <c r="AV281" s="130" t="s">
        <v>91</v>
      </c>
      <c r="AW281" s="130" t="s">
        <v>36</v>
      </c>
      <c r="AX281" s="130" t="s">
        <v>89</v>
      </c>
      <c r="AY281" s="132" t="s">
        <v>139</v>
      </c>
    </row>
    <row r="282" spans="1:65" s="90" customFormat="1" ht="22.9" customHeight="1" x14ac:dyDescent="0.2">
      <c r="B282" s="91"/>
      <c r="D282" s="92" t="s">
        <v>80</v>
      </c>
      <c r="E282" s="101" t="s">
        <v>397</v>
      </c>
      <c r="F282" s="101" t="s">
        <v>398</v>
      </c>
      <c r="J282" s="102">
        <f>BK282</f>
        <v>0</v>
      </c>
      <c r="L282" s="91"/>
      <c r="M282" s="95"/>
      <c r="N282" s="96"/>
      <c r="O282" s="96"/>
      <c r="P282" s="97">
        <f>SUM(P283:P285)</f>
        <v>0</v>
      </c>
      <c r="Q282" s="96"/>
      <c r="R282" s="97">
        <f>SUM(R283:R285)</f>
        <v>0</v>
      </c>
      <c r="S282" s="96"/>
      <c r="T282" s="98">
        <f>SUM(T283:T285)</f>
        <v>0</v>
      </c>
      <c r="AR282" s="92" t="s">
        <v>138</v>
      </c>
      <c r="AT282" s="99" t="s">
        <v>80</v>
      </c>
      <c r="AU282" s="99" t="s">
        <v>89</v>
      </c>
      <c r="AY282" s="92" t="s">
        <v>139</v>
      </c>
      <c r="BK282" s="100">
        <f>SUM(BK283:BK285)</f>
        <v>0</v>
      </c>
    </row>
    <row r="283" spans="1:65" s="21" customFormat="1" ht="16.5" customHeight="1" x14ac:dyDescent="0.2">
      <c r="A283" s="18"/>
      <c r="B283" s="19"/>
      <c r="C283" s="103" t="s">
        <v>399</v>
      </c>
      <c r="D283" s="103" t="s">
        <v>144</v>
      </c>
      <c r="E283" s="104" t="s">
        <v>400</v>
      </c>
      <c r="F283" s="105" t="s">
        <v>401</v>
      </c>
      <c r="G283" s="106" t="s">
        <v>182</v>
      </c>
      <c r="H283" s="107">
        <v>1</v>
      </c>
      <c r="I283" s="1"/>
      <c r="J283" s="108">
        <f>ROUND(I283*H283,2)</f>
        <v>0</v>
      </c>
      <c r="K283" s="105" t="s">
        <v>148</v>
      </c>
      <c r="L283" s="19"/>
      <c r="M283" s="109" t="s">
        <v>1</v>
      </c>
      <c r="N283" s="110" t="s">
        <v>46</v>
      </c>
      <c r="O283" s="111"/>
      <c r="P283" s="112">
        <f>O283*H283</f>
        <v>0</v>
      </c>
      <c r="Q283" s="112">
        <v>0</v>
      </c>
      <c r="R283" s="112">
        <f>Q283*H283</f>
        <v>0</v>
      </c>
      <c r="S283" s="112">
        <v>0</v>
      </c>
      <c r="T283" s="113">
        <f>S283*H283</f>
        <v>0</v>
      </c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R283" s="114" t="s">
        <v>402</v>
      </c>
      <c r="AT283" s="114" t="s">
        <v>144</v>
      </c>
      <c r="AU283" s="114" t="s">
        <v>91</v>
      </c>
      <c r="AY283" s="9" t="s">
        <v>139</v>
      </c>
      <c r="BE283" s="115">
        <f>IF(N283="základní",J283,0)</f>
        <v>0</v>
      </c>
      <c r="BF283" s="115">
        <f>IF(N283="snížená",J283,0)</f>
        <v>0</v>
      </c>
      <c r="BG283" s="115">
        <f>IF(N283="zákl. přenesená",J283,0)</f>
        <v>0</v>
      </c>
      <c r="BH283" s="115">
        <f>IF(N283="sníž. přenesená",J283,0)</f>
        <v>0</v>
      </c>
      <c r="BI283" s="115">
        <f>IF(N283="nulová",J283,0)</f>
        <v>0</v>
      </c>
      <c r="BJ283" s="9" t="s">
        <v>89</v>
      </c>
      <c r="BK283" s="115">
        <f>ROUND(I283*H283,2)</f>
        <v>0</v>
      </c>
      <c r="BL283" s="9" t="s">
        <v>402</v>
      </c>
      <c r="BM283" s="114" t="s">
        <v>403</v>
      </c>
    </row>
    <row r="284" spans="1:65" s="21" customFormat="1" x14ac:dyDescent="0.2">
      <c r="A284" s="18"/>
      <c r="B284" s="19"/>
      <c r="C284" s="18"/>
      <c r="D284" s="121" t="s">
        <v>154</v>
      </c>
      <c r="E284" s="18"/>
      <c r="F284" s="122" t="s">
        <v>404</v>
      </c>
      <c r="G284" s="18"/>
      <c r="H284" s="18"/>
      <c r="I284" s="18"/>
      <c r="J284" s="18"/>
      <c r="K284" s="18"/>
      <c r="L284" s="19"/>
      <c r="M284" s="118"/>
      <c r="N284" s="119"/>
      <c r="O284" s="111"/>
      <c r="P284" s="111"/>
      <c r="Q284" s="111"/>
      <c r="R284" s="111"/>
      <c r="S284" s="111"/>
      <c r="T284" s="120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T284" s="9" t="s">
        <v>154</v>
      </c>
      <c r="AU284" s="9" t="s">
        <v>91</v>
      </c>
    </row>
    <row r="285" spans="1:65" s="21" customFormat="1" ht="19.5" x14ac:dyDescent="0.2">
      <c r="A285" s="18"/>
      <c r="B285" s="19"/>
      <c r="C285" s="18"/>
      <c r="D285" s="116" t="s">
        <v>184</v>
      </c>
      <c r="E285" s="18"/>
      <c r="F285" s="146" t="s">
        <v>405</v>
      </c>
      <c r="G285" s="18"/>
      <c r="H285" s="18"/>
      <c r="I285" s="18"/>
      <c r="J285" s="18"/>
      <c r="K285" s="18"/>
      <c r="L285" s="19"/>
      <c r="M285" s="118"/>
      <c r="N285" s="119"/>
      <c r="O285" s="111"/>
      <c r="P285" s="111"/>
      <c r="Q285" s="111"/>
      <c r="R285" s="111"/>
      <c r="S285" s="111"/>
      <c r="T285" s="120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T285" s="9" t="s">
        <v>184</v>
      </c>
      <c r="AU285" s="9" t="s">
        <v>91</v>
      </c>
    </row>
    <row r="286" spans="1:65" s="90" customFormat="1" ht="22.9" customHeight="1" x14ac:dyDescent="0.2">
      <c r="B286" s="91"/>
      <c r="D286" s="92" t="s">
        <v>80</v>
      </c>
      <c r="E286" s="101" t="s">
        <v>406</v>
      </c>
      <c r="F286" s="101" t="s">
        <v>407</v>
      </c>
      <c r="J286" s="102">
        <f>BK286</f>
        <v>0</v>
      </c>
      <c r="L286" s="91"/>
      <c r="M286" s="95"/>
      <c r="N286" s="96"/>
      <c r="O286" s="96"/>
      <c r="P286" s="97">
        <f>SUM(P287:P289)</f>
        <v>0</v>
      </c>
      <c r="Q286" s="96"/>
      <c r="R286" s="97">
        <f>SUM(R287:R289)</f>
        <v>0</v>
      </c>
      <c r="S286" s="96"/>
      <c r="T286" s="98">
        <f>SUM(T287:T289)</f>
        <v>0</v>
      </c>
      <c r="AR286" s="92" t="s">
        <v>138</v>
      </c>
      <c r="AT286" s="99" t="s">
        <v>80</v>
      </c>
      <c r="AU286" s="99" t="s">
        <v>89</v>
      </c>
      <c r="AY286" s="92" t="s">
        <v>139</v>
      </c>
      <c r="BK286" s="100">
        <f>SUM(BK287:BK289)</f>
        <v>0</v>
      </c>
    </row>
    <row r="287" spans="1:65" s="21" customFormat="1" ht="16.5" customHeight="1" x14ac:dyDescent="0.2">
      <c r="A287" s="18"/>
      <c r="B287" s="19"/>
      <c r="C287" s="103" t="s">
        <v>408</v>
      </c>
      <c r="D287" s="103" t="s">
        <v>144</v>
      </c>
      <c r="E287" s="104" t="s">
        <v>409</v>
      </c>
      <c r="F287" s="105" t="s">
        <v>407</v>
      </c>
      <c r="G287" s="106" t="s">
        <v>182</v>
      </c>
      <c r="H287" s="107">
        <v>1</v>
      </c>
      <c r="I287" s="1"/>
      <c r="J287" s="108">
        <f>ROUND(I287*H287,2)</f>
        <v>0</v>
      </c>
      <c r="K287" s="105" t="s">
        <v>148</v>
      </c>
      <c r="L287" s="19"/>
      <c r="M287" s="109" t="s">
        <v>1</v>
      </c>
      <c r="N287" s="110" t="s">
        <v>46</v>
      </c>
      <c r="O287" s="111"/>
      <c r="P287" s="112">
        <f>O287*H287</f>
        <v>0</v>
      </c>
      <c r="Q287" s="112">
        <v>0</v>
      </c>
      <c r="R287" s="112">
        <f>Q287*H287</f>
        <v>0</v>
      </c>
      <c r="S287" s="112">
        <v>0</v>
      </c>
      <c r="T287" s="113">
        <f>S287*H287</f>
        <v>0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R287" s="114" t="s">
        <v>402</v>
      </c>
      <c r="AT287" s="114" t="s">
        <v>144</v>
      </c>
      <c r="AU287" s="114" t="s">
        <v>91</v>
      </c>
      <c r="AY287" s="9" t="s">
        <v>139</v>
      </c>
      <c r="BE287" s="115">
        <f>IF(N287="základní",J287,0)</f>
        <v>0</v>
      </c>
      <c r="BF287" s="115">
        <f>IF(N287="snížená",J287,0)</f>
        <v>0</v>
      </c>
      <c r="BG287" s="115">
        <f>IF(N287="zákl. přenesená",J287,0)</f>
        <v>0</v>
      </c>
      <c r="BH287" s="115">
        <f>IF(N287="sníž. přenesená",J287,0)</f>
        <v>0</v>
      </c>
      <c r="BI287" s="115">
        <f>IF(N287="nulová",J287,0)</f>
        <v>0</v>
      </c>
      <c r="BJ287" s="9" t="s">
        <v>89</v>
      </c>
      <c r="BK287" s="115">
        <f>ROUND(I287*H287,2)</f>
        <v>0</v>
      </c>
      <c r="BL287" s="9" t="s">
        <v>402</v>
      </c>
      <c r="BM287" s="114" t="s">
        <v>410</v>
      </c>
    </row>
    <row r="288" spans="1:65" s="21" customFormat="1" x14ac:dyDescent="0.2">
      <c r="A288" s="18"/>
      <c r="B288" s="19"/>
      <c r="C288" s="18"/>
      <c r="D288" s="121" t="s">
        <v>154</v>
      </c>
      <c r="E288" s="18"/>
      <c r="F288" s="122" t="s">
        <v>411</v>
      </c>
      <c r="G288" s="18"/>
      <c r="H288" s="18"/>
      <c r="I288" s="18"/>
      <c r="J288" s="18"/>
      <c r="K288" s="18"/>
      <c r="L288" s="19"/>
      <c r="M288" s="118"/>
      <c r="N288" s="119"/>
      <c r="O288" s="111"/>
      <c r="P288" s="111"/>
      <c r="Q288" s="111"/>
      <c r="R288" s="111"/>
      <c r="S288" s="111"/>
      <c r="T288" s="120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T288" s="9" t="s">
        <v>154</v>
      </c>
      <c r="AU288" s="9" t="s">
        <v>91</v>
      </c>
    </row>
    <row r="289" spans="1:47" s="21" customFormat="1" ht="19.5" x14ac:dyDescent="0.2">
      <c r="A289" s="18"/>
      <c r="B289" s="19"/>
      <c r="C289" s="18"/>
      <c r="D289" s="116" t="s">
        <v>184</v>
      </c>
      <c r="E289" s="18"/>
      <c r="F289" s="146" t="s">
        <v>412</v>
      </c>
      <c r="G289" s="18"/>
      <c r="H289" s="18"/>
      <c r="I289" s="18"/>
      <c r="J289" s="18"/>
      <c r="K289" s="18"/>
      <c r="L289" s="19"/>
      <c r="M289" s="147"/>
      <c r="N289" s="148"/>
      <c r="O289" s="149"/>
      <c r="P289" s="149"/>
      <c r="Q289" s="149"/>
      <c r="R289" s="149"/>
      <c r="S289" s="149"/>
      <c r="T289" s="150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T289" s="9" t="s">
        <v>184</v>
      </c>
      <c r="AU289" s="9" t="s">
        <v>91</v>
      </c>
    </row>
    <row r="290" spans="1:47" s="21" customFormat="1" ht="6.95" customHeight="1" x14ac:dyDescent="0.2">
      <c r="A290" s="18"/>
      <c r="B290" s="55"/>
      <c r="C290" s="56"/>
      <c r="D290" s="56"/>
      <c r="E290" s="56"/>
      <c r="F290" s="56"/>
      <c r="G290" s="56"/>
      <c r="H290" s="56"/>
      <c r="I290" s="56"/>
      <c r="J290" s="56"/>
      <c r="K290" s="56"/>
      <c r="L290" s="19"/>
      <c r="M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</row>
  </sheetData>
  <sheetProtection algorithmName="SHA-512" hashValue="KK+apYLWuMboPX5TMwm/0GYwbXUQEK/fGu/KVSyZIUSxaOEXfu9ETv1o3QtOAHZ178KdPLJdESR+jMgwPt8z7Q==" saltValue="8QjUBGZaToR47BbcqqGT5A==" spinCount="100000" sheet="1" objects="1" scenarios="1"/>
  <autoFilter ref="C129:K289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6" r:id="rId1"/>
    <hyperlink ref="F141" r:id="rId2"/>
    <hyperlink ref="F147" r:id="rId3"/>
    <hyperlink ref="F152" r:id="rId4"/>
    <hyperlink ref="F284" r:id="rId5"/>
    <hyperlink ref="F288" r:id="rId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abSelected="1" workbookViewId="0">
      <selection activeCell="A2" sqref="A2"/>
    </sheetView>
  </sheetViews>
  <sheetFormatPr defaultRowHeight="11.25" x14ac:dyDescent="0.2"/>
  <cols>
    <col min="1" max="1" width="8.33203125" style="6" customWidth="1"/>
    <col min="2" max="2" width="1.1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50.83203125" style="6" customWidth="1"/>
    <col min="7" max="7" width="7.5" style="6" customWidth="1"/>
    <col min="8" max="8" width="14" style="6" customWidth="1"/>
    <col min="9" max="9" width="15.83203125" style="6" customWidth="1"/>
    <col min="10" max="11" width="22.33203125" style="6" customWidth="1"/>
    <col min="12" max="12" width="9.33203125" style="6" customWidth="1"/>
    <col min="13" max="13" width="10.83203125" style="6" hidden="1" customWidth="1"/>
    <col min="14" max="14" width="9.33203125" style="6" hidden="1"/>
    <col min="15" max="20" width="14.1640625" style="6" hidden="1" customWidth="1"/>
    <col min="21" max="21" width="16.33203125" style="6" hidden="1" customWidth="1"/>
    <col min="22" max="22" width="12.33203125" style="6" customWidth="1"/>
    <col min="23" max="23" width="16.33203125" style="6" customWidth="1"/>
    <col min="24" max="24" width="12.33203125" style="6" customWidth="1"/>
    <col min="25" max="25" width="15" style="6" customWidth="1"/>
    <col min="26" max="26" width="11" style="6" customWidth="1"/>
    <col min="27" max="27" width="15" style="6" customWidth="1"/>
    <col min="28" max="28" width="16.33203125" style="6" customWidth="1"/>
    <col min="29" max="29" width="11" style="6" customWidth="1"/>
    <col min="30" max="30" width="15" style="6" customWidth="1"/>
    <col min="31" max="31" width="16.33203125" style="6" customWidth="1"/>
    <col min="32" max="43" width="9.33203125" style="6"/>
    <col min="44" max="65" width="9.33203125" style="6" hidden="1"/>
    <col min="66" max="16384" width="9.33203125" style="6"/>
  </cols>
  <sheetData>
    <row r="2" spans="1:46" ht="36.950000000000003" customHeight="1" x14ac:dyDescent="0.2">
      <c r="L2" s="7" t="s">
        <v>5</v>
      </c>
      <c r="M2" s="8"/>
      <c r="N2" s="8"/>
      <c r="O2" s="8"/>
      <c r="P2" s="8"/>
      <c r="Q2" s="8"/>
      <c r="R2" s="8"/>
      <c r="S2" s="8"/>
      <c r="T2" s="8"/>
      <c r="U2" s="8"/>
      <c r="V2" s="8"/>
      <c r="AT2" s="9" t="s">
        <v>101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91</v>
      </c>
    </row>
    <row r="4" spans="1:46" ht="24.95" customHeight="1" x14ac:dyDescent="0.2">
      <c r="B4" s="12"/>
      <c r="D4" s="13" t="s">
        <v>102</v>
      </c>
      <c r="L4" s="12"/>
      <c r="M4" s="14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5" t="s">
        <v>16</v>
      </c>
      <c r="L6" s="12"/>
    </row>
    <row r="7" spans="1:46" ht="16.5" customHeight="1" x14ac:dyDescent="0.2">
      <c r="B7" s="12"/>
      <c r="E7" s="16" t="str">
        <f>'Rekapitulace stavby'!K6</f>
        <v>VD Pardubice, oprava Gallových řetězů jezu</v>
      </c>
      <c r="F7" s="17"/>
      <c r="G7" s="17"/>
      <c r="H7" s="17"/>
      <c r="L7" s="12"/>
    </row>
    <row r="8" spans="1:46" s="21" customFormat="1" ht="12" customHeight="1" x14ac:dyDescent="0.2">
      <c r="A8" s="18"/>
      <c r="B8" s="19"/>
      <c r="C8" s="18"/>
      <c r="D8" s="15" t="s">
        <v>103</v>
      </c>
      <c r="E8" s="18"/>
      <c r="F8" s="18"/>
      <c r="G8" s="18"/>
      <c r="H8" s="18"/>
      <c r="I8" s="18"/>
      <c r="J8" s="18"/>
      <c r="K8" s="18"/>
      <c r="L8" s="20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1" customFormat="1" ht="16.5" customHeight="1" x14ac:dyDescent="0.2">
      <c r="A9" s="18"/>
      <c r="B9" s="19"/>
      <c r="C9" s="18"/>
      <c r="D9" s="18"/>
      <c r="E9" s="22" t="s">
        <v>416</v>
      </c>
      <c r="F9" s="23"/>
      <c r="G9" s="23"/>
      <c r="H9" s="23"/>
      <c r="I9" s="18"/>
      <c r="J9" s="18"/>
      <c r="K9" s="18"/>
      <c r="L9" s="20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1" customFormat="1" x14ac:dyDescent="0.2">
      <c r="A10" s="18"/>
      <c r="B10" s="19"/>
      <c r="C10" s="18"/>
      <c r="D10" s="18"/>
      <c r="E10" s="18"/>
      <c r="F10" s="18"/>
      <c r="G10" s="18"/>
      <c r="H10" s="18"/>
      <c r="I10" s="18"/>
      <c r="J10" s="18"/>
      <c r="K10" s="18"/>
      <c r="L10" s="20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1" customFormat="1" ht="12" customHeight="1" x14ac:dyDescent="0.2">
      <c r="A11" s="18"/>
      <c r="B11" s="19"/>
      <c r="C11" s="18"/>
      <c r="D11" s="15" t="s">
        <v>18</v>
      </c>
      <c r="E11" s="18"/>
      <c r="F11" s="24" t="s">
        <v>1</v>
      </c>
      <c r="G11" s="18"/>
      <c r="H11" s="18"/>
      <c r="I11" s="15" t="s">
        <v>19</v>
      </c>
      <c r="J11" s="24" t="s">
        <v>1</v>
      </c>
      <c r="K11" s="18"/>
      <c r="L11" s="20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1" customFormat="1" ht="12" customHeight="1" x14ac:dyDescent="0.2">
      <c r="A12" s="18"/>
      <c r="B12" s="19"/>
      <c r="C12" s="18"/>
      <c r="D12" s="15" t="s">
        <v>20</v>
      </c>
      <c r="E12" s="18"/>
      <c r="F12" s="24" t="s">
        <v>21</v>
      </c>
      <c r="G12" s="18"/>
      <c r="H12" s="18"/>
      <c r="I12" s="15" t="s">
        <v>22</v>
      </c>
      <c r="J12" s="25" t="str">
        <f>'Rekapitulace stavby'!AN8</f>
        <v>16. 9. 2022</v>
      </c>
      <c r="K12" s="18"/>
      <c r="L12" s="20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1" customFormat="1" ht="10.9" customHeight="1" x14ac:dyDescent="0.2">
      <c r="A13" s="18"/>
      <c r="B13" s="19"/>
      <c r="C13" s="18"/>
      <c r="D13" s="18"/>
      <c r="E13" s="18"/>
      <c r="F13" s="18"/>
      <c r="G13" s="18"/>
      <c r="H13" s="18"/>
      <c r="I13" s="18"/>
      <c r="J13" s="18"/>
      <c r="K13" s="18"/>
      <c r="L13" s="20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1" customFormat="1" ht="12" customHeight="1" x14ac:dyDescent="0.2">
      <c r="A14" s="18"/>
      <c r="B14" s="19"/>
      <c r="C14" s="18"/>
      <c r="D14" s="15" t="s">
        <v>24</v>
      </c>
      <c r="E14" s="18"/>
      <c r="F14" s="18"/>
      <c r="G14" s="18"/>
      <c r="H14" s="18"/>
      <c r="I14" s="15" t="s">
        <v>25</v>
      </c>
      <c r="J14" s="24" t="s">
        <v>26</v>
      </c>
      <c r="K14" s="18"/>
      <c r="L14" s="20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1" customFormat="1" ht="18" customHeight="1" x14ac:dyDescent="0.2">
      <c r="A15" s="18"/>
      <c r="B15" s="19"/>
      <c r="C15" s="18"/>
      <c r="D15" s="18"/>
      <c r="E15" s="24" t="s">
        <v>27</v>
      </c>
      <c r="F15" s="18"/>
      <c r="G15" s="18"/>
      <c r="H15" s="18"/>
      <c r="I15" s="15" t="s">
        <v>28</v>
      </c>
      <c r="J15" s="24" t="s">
        <v>29</v>
      </c>
      <c r="K15" s="18"/>
      <c r="L15" s="20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1" customFormat="1" ht="6.95" customHeight="1" x14ac:dyDescent="0.2">
      <c r="A16" s="18"/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20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1" customFormat="1" ht="12" customHeight="1" x14ac:dyDescent="0.2">
      <c r="A17" s="18"/>
      <c r="B17" s="19"/>
      <c r="C17" s="18"/>
      <c r="D17" s="15" t="s">
        <v>30</v>
      </c>
      <c r="E17" s="18"/>
      <c r="F17" s="18"/>
      <c r="G17" s="18"/>
      <c r="H17" s="18"/>
      <c r="I17" s="15" t="s">
        <v>25</v>
      </c>
      <c r="J17" s="26" t="str">
        <f>'Rekapitulace stavby'!AN13</f>
        <v>Vyplň údaj</v>
      </c>
      <c r="K17" s="18"/>
      <c r="L17" s="20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1" customFormat="1" ht="18" customHeight="1" x14ac:dyDescent="0.2">
      <c r="A18" s="18"/>
      <c r="B18" s="19"/>
      <c r="C18" s="18"/>
      <c r="D18" s="18"/>
      <c r="E18" s="27" t="str">
        <f>'Rekapitulace stavby'!E14</f>
        <v>Vyplň údaj</v>
      </c>
      <c r="F18" s="28"/>
      <c r="G18" s="28"/>
      <c r="H18" s="28"/>
      <c r="I18" s="15" t="s">
        <v>28</v>
      </c>
      <c r="J18" s="26" t="str">
        <f>'Rekapitulace stavby'!AN14</f>
        <v>Vyplň údaj</v>
      </c>
      <c r="K18" s="18"/>
      <c r="L18" s="20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1" customFormat="1" ht="6.95" customHeight="1" x14ac:dyDescent="0.2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20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1" customFormat="1" ht="12" customHeight="1" x14ac:dyDescent="0.2">
      <c r="A20" s="18"/>
      <c r="B20" s="19"/>
      <c r="C20" s="18"/>
      <c r="D20" s="15" t="s">
        <v>32</v>
      </c>
      <c r="E20" s="18"/>
      <c r="F20" s="18"/>
      <c r="G20" s="18"/>
      <c r="H20" s="18"/>
      <c r="I20" s="15" t="s">
        <v>25</v>
      </c>
      <c r="J20" s="24" t="s">
        <v>33</v>
      </c>
      <c r="K20" s="18"/>
      <c r="L20" s="20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1" customFormat="1" ht="18" customHeight="1" x14ac:dyDescent="0.2">
      <c r="A21" s="18"/>
      <c r="B21" s="19"/>
      <c r="C21" s="18"/>
      <c r="D21" s="18"/>
      <c r="E21" s="24" t="s">
        <v>34</v>
      </c>
      <c r="F21" s="18"/>
      <c r="G21" s="18"/>
      <c r="H21" s="18"/>
      <c r="I21" s="15" t="s">
        <v>28</v>
      </c>
      <c r="J21" s="24" t="s">
        <v>35</v>
      </c>
      <c r="K21" s="18"/>
      <c r="L21" s="20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1" customFormat="1" ht="6.95" customHeight="1" x14ac:dyDescent="0.2">
      <c r="A22" s="18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20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1" customFormat="1" ht="12" customHeight="1" x14ac:dyDescent="0.2">
      <c r="A23" s="18"/>
      <c r="B23" s="19"/>
      <c r="C23" s="18"/>
      <c r="D23" s="15" t="s">
        <v>37</v>
      </c>
      <c r="E23" s="18"/>
      <c r="F23" s="18"/>
      <c r="G23" s="18"/>
      <c r="H23" s="18"/>
      <c r="I23" s="15" t="s">
        <v>25</v>
      </c>
      <c r="J23" s="24" t="str">
        <f>IF('Rekapitulace stavby'!AN19="","",'Rekapitulace stavby'!AN19)</f>
        <v/>
      </c>
      <c r="K23" s="18"/>
      <c r="L23" s="20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1" customFormat="1" ht="18" customHeight="1" x14ac:dyDescent="0.2">
      <c r="A24" s="18"/>
      <c r="B24" s="19"/>
      <c r="C24" s="18"/>
      <c r="D24" s="18"/>
      <c r="E24" s="24" t="str">
        <f>IF('Rekapitulace stavby'!E20="","",'Rekapitulace stavby'!E20)</f>
        <v xml:space="preserve"> </v>
      </c>
      <c r="F24" s="18"/>
      <c r="G24" s="18"/>
      <c r="H24" s="18"/>
      <c r="I24" s="15" t="s">
        <v>28</v>
      </c>
      <c r="J24" s="24" t="str">
        <f>IF('Rekapitulace stavby'!AN20="","",'Rekapitulace stavby'!AN20)</f>
        <v/>
      </c>
      <c r="K24" s="18"/>
      <c r="L24" s="20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1" customFormat="1" ht="6.95" customHeight="1" x14ac:dyDescent="0.2">
      <c r="A25" s="18"/>
      <c r="B25" s="19"/>
      <c r="C25" s="18"/>
      <c r="D25" s="18"/>
      <c r="E25" s="18"/>
      <c r="F25" s="18"/>
      <c r="G25" s="18"/>
      <c r="H25" s="18"/>
      <c r="I25" s="18"/>
      <c r="J25" s="18"/>
      <c r="K25" s="18"/>
      <c r="L25" s="20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1" customFormat="1" ht="12" customHeight="1" x14ac:dyDescent="0.2">
      <c r="A26" s="18"/>
      <c r="B26" s="19"/>
      <c r="C26" s="18"/>
      <c r="D26" s="15" t="s">
        <v>39</v>
      </c>
      <c r="E26" s="18"/>
      <c r="F26" s="18"/>
      <c r="G26" s="18"/>
      <c r="H26" s="18"/>
      <c r="I26" s="18"/>
      <c r="J26" s="18"/>
      <c r="K26" s="18"/>
      <c r="L26" s="20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3" customFormat="1" ht="16.5" customHeight="1" x14ac:dyDescent="0.2">
      <c r="A27" s="29"/>
      <c r="B27" s="30"/>
      <c r="C27" s="29"/>
      <c r="D27" s="29"/>
      <c r="E27" s="31" t="s">
        <v>1</v>
      </c>
      <c r="F27" s="31"/>
      <c r="G27" s="31"/>
      <c r="H27" s="31"/>
      <c r="I27" s="29"/>
      <c r="J27" s="29"/>
      <c r="K27" s="29"/>
      <c r="L27" s="3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1" customFormat="1" ht="6.95" customHeight="1" x14ac:dyDescent="0.2">
      <c r="A28" s="18"/>
      <c r="B28" s="19"/>
      <c r="C28" s="18"/>
      <c r="D28" s="18"/>
      <c r="E28" s="18"/>
      <c r="F28" s="18"/>
      <c r="G28" s="18"/>
      <c r="H28" s="18"/>
      <c r="I28" s="18"/>
      <c r="J28" s="18"/>
      <c r="K28" s="18"/>
      <c r="L28" s="20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1" customFormat="1" ht="6.95" customHeight="1" x14ac:dyDescent="0.2">
      <c r="A29" s="18"/>
      <c r="B29" s="19"/>
      <c r="C29" s="18"/>
      <c r="D29" s="34"/>
      <c r="E29" s="34"/>
      <c r="F29" s="34"/>
      <c r="G29" s="34"/>
      <c r="H29" s="34"/>
      <c r="I29" s="34"/>
      <c r="J29" s="34"/>
      <c r="K29" s="34"/>
      <c r="L29" s="20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1" customFormat="1" ht="25.35" customHeight="1" x14ac:dyDescent="0.2">
      <c r="A30" s="18"/>
      <c r="B30" s="19"/>
      <c r="C30" s="18"/>
      <c r="D30" s="35" t="s">
        <v>41</v>
      </c>
      <c r="E30" s="18"/>
      <c r="F30" s="18"/>
      <c r="G30" s="18"/>
      <c r="H30" s="18"/>
      <c r="I30" s="18"/>
      <c r="J30" s="36">
        <f>ROUND(J121, 2)</f>
        <v>0</v>
      </c>
      <c r="K30" s="18"/>
      <c r="L30" s="20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1" customFormat="1" ht="6.95" customHeight="1" x14ac:dyDescent="0.2">
      <c r="A31" s="18"/>
      <c r="B31" s="19"/>
      <c r="C31" s="18"/>
      <c r="D31" s="34"/>
      <c r="E31" s="34"/>
      <c r="F31" s="34"/>
      <c r="G31" s="34"/>
      <c r="H31" s="34"/>
      <c r="I31" s="34"/>
      <c r="J31" s="34"/>
      <c r="K31" s="34"/>
      <c r="L31" s="20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1" customFormat="1" ht="14.45" customHeight="1" x14ac:dyDescent="0.2">
      <c r="A32" s="18"/>
      <c r="B32" s="19"/>
      <c r="C32" s="18"/>
      <c r="D32" s="18"/>
      <c r="E32" s="18"/>
      <c r="F32" s="37" t="s">
        <v>43</v>
      </c>
      <c r="G32" s="18"/>
      <c r="H32" s="18"/>
      <c r="I32" s="37" t="s">
        <v>42</v>
      </c>
      <c r="J32" s="37" t="s">
        <v>44</v>
      </c>
      <c r="K32" s="18"/>
      <c r="L32" s="20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1" customFormat="1" ht="14.45" customHeight="1" x14ac:dyDescent="0.2">
      <c r="A33" s="18"/>
      <c r="B33" s="19"/>
      <c r="C33" s="18"/>
      <c r="D33" s="38" t="s">
        <v>45</v>
      </c>
      <c r="E33" s="15" t="s">
        <v>46</v>
      </c>
      <c r="F33" s="39">
        <f>ROUND((SUM(BE121:BE168)),  2)</f>
        <v>0</v>
      </c>
      <c r="G33" s="18"/>
      <c r="H33" s="18"/>
      <c r="I33" s="40">
        <v>0.21</v>
      </c>
      <c r="J33" s="39">
        <f>ROUND(((SUM(BE121:BE168))*I33),  2)</f>
        <v>0</v>
      </c>
      <c r="K33" s="18"/>
      <c r="L33" s="20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1" customFormat="1" ht="14.45" customHeight="1" x14ac:dyDescent="0.2">
      <c r="A34" s="18"/>
      <c r="B34" s="19"/>
      <c r="C34" s="18"/>
      <c r="D34" s="18"/>
      <c r="E34" s="15" t="s">
        <v>47</v>
      </c>
      <c r="F34" s="39">
        <f>ROUND((SUM(BF121:BF168)),  2)</f>
        <v>0</v>
      </c>
      <c r="G34" s="18"/>
      <c r="H34" s="18"/>
      <c r="I34" s="40">
        <v>0.15</v>
      </c>
      <c r="J34" s="39">
        <f>ROUND(((SUM(BF121:BF168))*I34),  2)</f>
        <v>0</v>
      </c>
      <c r="K34" s="18"/>
      <c r="L34" s="20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1" customFormat="1" ht="14.45" hidden="1" customHeight="1" x14ac:dyDescent="0.2">
      <c r="A35" s="18"/>
      <c r="B35" s="19"/>
      <c r="C35" s="18"/>
      <c r="D35" s="18"/>
      <c r="E35" s="15" t="s">
        <v>48</v>
      </c>
      <c r="F35" s="39">
        <f>ROUND((SUM(BG121:BG168)),  2)</f>
        <v>0</v>
      </c>
      <c r="G35" s="18"/>
      <c r="H35" s="18"/>
      <c r="I35" s="40">
        <v>0.21</v>
      </c>
      <c r="J35" s="39">
        <f>0</f>
        <v>0</v>
      </c>
      <c r="K35" s="18"/>
      <c r="L35" s="20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1" customFormat="1" ht="14.45" hidden="1" customHeight="1" x14ac:dyDescent="0.2">
      <c r="A36" s="18"/>
      <c r="B36" s="19"/>
      <c r="C36" s="18"/>
      <c r="D36" s="18"/>
      <c r="E36" s="15" t="s">
        <v>49</v>
      </c>
      <c r="F36" s="39">
        <f>ROUND((SUM(BH121:BH168)),  2)</f>
        <v>0</v>
      </c>
      <c r="G36" s="18"/>
      <c r="H36" s="18"/>
      <c r="I36" s="40">
        <v>0.15</v>
      </c>
      <c r="J36" s="39">
        <f>0</f>
        <v>0</v>
      </c>
      <c r="K36" s="18"/>
      <c r="L36" s="20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1" customFormat="1" ht="14.45" hidden="1" customHeight="1" x14ac:dyDescent="0.2">
      <c r="A37" s="18"/>
      <c r="B37" s="19"/>
      <c r="C37" s="18"/>
      <c r="D37" s="18"/>
      <c r="E37" s="15" t="s">
        <v>50</v>
      </c>
      <c r="F37" s="39">
        <f>ROUND((SUM(BI121:BI168)),  2)</f>
        <v>0</v>
      </c>
      <c r="G37" s="18"/>
      <c r="H37" s="18"/>
      <c r="I37" s="40">
        <v>0</v>
      </c>
      <c r="J37" s="39">
        <f>0</f>
        <v>0</v>
      </c>
      <c r="K37" s="18"/>
      <c r="L37" s="20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1" customFormat="1" ht="6.95" customHeight="1" x14ac:dyDescent="0.2">
      <c r="A38" s="18"/>
      <c r="B38" s="19"/>
      <c r="C38" s="18"/>
      <c r="D38" s="18"/>
      <c r="E38" s="18"/>
      <c r="F38" s="18"/>
      <c r="G38" s="18"/>
      <c r="H38" s="18"/>
      <c r="I38" s="18"/>
      <c r="J38" s="18"/>
      <c r="K38" s="18"/>
      <c r="L38" s="20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1" customFormat="1" ht="25.35" customHeight="1" x14ac:dyDescent="0.2">
      <c r="A39" s="18"/>
      <c r="B39" s="19"/>
      <c r="C39" s="41"/>
      <c r="D39" s="42" t="s">
        <v>51</v>
      </c>
      <c r="E39" s="43"/>
      <c r="F39" s="43"/>
      <c r="G39" s="44" t="s">
        <v>52</v>
      </c>
      <c r="H39" s="45" t="s">
        <v>53</v>
      </c>
      <c r="I39" s="43"/>
      <c r="J39" s="46">
        <f>SUM(J30:J37)</f>
        <v>0</v>
      </c>
      <c r="K39" s="47"/>
      <c r="L39" s="20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1" customFormat="1" ht="14.45" customHeight="1" x14ac:dyDescent="0.2">
      <c r="A40" s="18"/>
      <c r="B40" s="19"/>
      <c r="C40" s="18"/>
      <c r="D40" s="18"/>
      <c r="E40" s="18"/>
      <c r="F40" s="18"/>
      <c r="G40" s="18"/>
      <c r="H40" s="18"/>
      <c r="I40" s="18"/>
      <c r="J40" s="18"/>
      <c r="K40" s="18"/>
      <c r="L40" s="20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 x14ac:dyDescent="0.2">
      <c r="B41" s="12"/>
      <c r="L41" s="12"/>
    </row>
    <row r="42" spans="1:31" ht="14.45" customHeight="1" x14ac:dyDescent="0.2">
      <c r="B42" s="12"/>
      <c r="L42" s="12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1" customFormat="1" ht="14.45" customHeight="1" x14ac:dyDescent="0.2">
      <c r="B50" s="20"/>
      <c r="D50" s="48" t="s">
        <v>54</v>
      </c>
      <c r="E50" s="49"/>
      <c r="F50" s="49"/>
      <c r="G50" s="48" t="s">
        <v>55</v>
      </c>
      <c r="H50" s="49"/>
      <c r="I50" s="49"/>
      <c r="J50" s="49"/>
      <c r="K50" s="49"/>
      <c r="L50" s="2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1" customFormat="1" ht="12.75" x14ac:dyDescent="0.2">
      <c r="A61" s="18"/>
      <c r="B61" s="19"/>
      <c r="C61" s="18"/>
      <c r="D61" s="50" t="s">
        <v>56</v>
      </c>
      <c r="E61" s="51"/>
      <c r="F61" s="52" t="s">
        <v>57</v>
      </c>
      <c r="G61" s="50" t="s">
        <v>56</v>
      </c>
      <c r="H61" s="51"/>
      <c r="I61" s="51"/>
      <c r="J61" s="53" t="s">
        <v>57</v>
      </c>
      <c r="K61" s="51"/>
      <c r="L61" s="20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1" customFormat="1" ht="12.75" x14ac:dyDescent="0.2">
      <c r="A65" s="18"/>
      <c r="B65" s="19"/>
      <c r="C65" s="18"/>
      <c r="D65" s="48" t="s">
        <v>58</v>
      </c>
      <c r="E65" s="54"/>
      <c r="F65" s="54"/>
      <c r="G65" s="48" t="s">
        <v>59</v>
      </c>
      <c r="H65" s="54"/>
      <c r="I65" s="54"/>
      <c r="J65" s="54"/>
      <c r="K65" s="54"/>
      <c r="L65" s="20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1" customFormat="1" ht="12.75" x14ac:dyDescent="0.2">
      <c r="A76" s="18"/>
      <c r="B76" s="19"/>
      <c r="C76" s="18"/>
      <c r="D76" s="50" t="s">
        <v>56</v>
      </c>
      <c r="E76" s="51"/>
      <c r="F76" s="52" t="s">
        <v>57</v>
      </c>
      <c r="G76" s="50" t="s">
        <v>56</v>
      </c>
      <c r="H76" s="51"/>
      <c r="I76" s="51"/>
      <c r="J76" s="53" t="s">
        <v>57</v>
      </c>
      <c r="K76" s="51"/>
      <c r="L76" s="20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1" customFormat="1" ht="14.45" customHeight="1" x14ac:dyDescent="0.2">
      <c r="A77" s="1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20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1" customFormat="1" ht="6.95" customHeight="1" x14ac:dyDescent="0.2">
      <c r="A81" s="1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20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1" customFormat="1" ht="24.95" customHeight="1" x14ac:dyDescent="0.2">
      <c r="A82" s="18"/>
      <c r="B82" s="19"/>
      <c r="C82" s="13" t="s">
        <v>105</v>
      </c>
      <c r="D82" s="18"/>
      <c r="E82" s="18"/>
      <c r="F82" s="18"/>
      <c r="G82" s="18"/>
      <c r="H82" s="18"/>
      <c r="I82" s="18"/>
      <c r="J82" s="18"/>
      <c r="K82" s="18"/>
      <c r="L82" s="20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1" customFormat="1" ht="6.95" customHeight="1" x14ac:dyDescent="0.2">
      <c r="A83" s="18"/>
      <c r="B83" s="19"/>
      <c r="C83" s="18"/>
      <c r="D83" s="18"/>
      <c r="E83" s="18"/>
      <c r="F83" s="18"/>
      <c r="G83" s="18"/>
      <c r="H83" s="18"/>
      <c r="I83" s="18"/>
      <c r="J83" s="18"/>
      <c r="K83" s="18"/>
      <c r="L83" s="20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1" customFormat="1" ht="12" customHeight="1" x14ac:dyDescent="0.2">
      <c r="A84" s="18"/>
      <c r="B84" s="19"/>
      <c r="C84" s="15" t="s">
        <v>16</v>
      </c>
      <c r="D84" s="18"/>
      <c r="E84" s="18"/>
      <c r="F84" s="18"/>
      <c r="G84" s="18"/>
      <c r="H84" s="18"/>
      <c r="I84" s="18"/>
      <c r="J84" s="18"/>
      <c r="K84" s="18"/>
      <c r="L84" s="20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1" customFormat="1" ht="16.5" customHeight="1" x14ac:dyDescent="0.2">
      <c r="A85" s="18"/>
      <c r="B85" s="19"/>
      <c r="C85" s="18"/>
      <c r="D85" s="18"/>
      <c r="E85" s="16" t="str">
        <f>E7</f>
        <v>VD Pardubice, oprava Gallových řetězů jezu</v>
      </c>
      <c r="F85" s="17"/>
      <c r="G85" s="17"/>
      <c r="H85" s="17"/>
      <c r="I85" s="18"/>
      <c r="J85" s="18"/>
      <c r="K85" s="18"/>
      <c r="L85" s="20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1" customFormat="1" ht="12" customHeight="1" x14ac:dyDescent="0.2">
      <c r="A86" s="18"/>
      <c r="B86" s="19"/>
      <c r="C86" s="15" t="s">
        <v>103</v>
      </c>
      <c r="D86" s="18"/>
      <c r="E86" s="18"/>
      <c r="F86" s="18"/>
      <c r="G86" s="18"/>
      <c r="H86" s="18"/>
      <c r="I86" s="18"/>
      <c r="J86" s="18"/>
      <c r="K86" s="18"/>
      <c r="L86" s="20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1" customFormat="1" ht="16.5" customHeight="1" x14ac:dyDescent="0.2">
      <c r="A87" s="18"/>
      <c r="B87" s="19"/>
      <c r="C87" s="18"/>
      <c r="D87" s="18"/>
      <c r="E87" s="22" t="str">
        <f>E9</f>
        <v>04 - Vedlejší a ostatní náklady</v>
      </c>
      <c r="F87" s="23"/>
      <c r="G87" s="23"/>
      <c r="H87" s="23"/>
      <c r="I87" s="18"/>
      <c r="J87" s="18"/>
      <c r="K87" s="18"/>
      <c r="L87" s="20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1" customFormat="1" ht="6.95" customHeight="1" x14ac:dyDescent="0.2">
      <c r="A88" s="18"/>
      <c r="B88" s="19"/>
      <c r="C88" s="18"/>
      <c r="D88" s="18"/>
      <c r="E88" s="18"/>
      <c r="F88" s="18"/>
      <c r="G88" s="18"/>
      <c r="H88" s="18"/>
      <c r="I88" s="18"/>
      <c r="J88" s="18"/>
      <c r="K88" s="18"/>
      <c r="L88" s="20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1" customFormat="1" ht="12" customHeight="1" x14ac:dyDescent="0.2">
      <c r="A89" s="18"/>
      <c r="B89" s="19"/>
      <c r="C89" s="15" t="s">
        <v>20</v>
      </c>
      <c r="D89" s="18"/>
      <c r="E89" s="18"/>
      <c r="F89" s="24" t="str">
        <f>F12</f>
        <v>VD Pardubice, ř. km 967,423</v>
      </c>
      <c r="G89" s="18"/>
      <c r="H89" s="18"/>
      <c r="I89" s="15" t="s">
        <v>22</v>
      </c>
      <c r="J89" s="25" t="str">
        <f>IF(J12="","",J12)</f>
        <v>16. 9. 2022</v>
      </c>
      <c r="K89" s="18"/>
      <c r="L89" s="20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1" customFormat="1" ht="6.95" customHeight="1" x14ac:dyDescent="0.2">
      <c r="A90" s="18"/>
      <c r="B90" s="19"/>
      <c r="C90" s="18"/>
      <c r="D90" s="18"/>
      <c r="E90" s="18"/>
      <c r="F90" s="18"/>
      <c r="G90" s="18"/>
      <c r="H90" s="18"/>
      <c r="I90" s="18"/>
      <c r="J90" s="18"/>
      <c r="K90" s="18"/>
      <c r="L90" s="20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1" customFormat="1" ht="40.15" customHeight="1" x14ac:dyDescent="0.2">
      <c r="A91" s="18"/>
      <c r="B91" s="19"/>
      <c r="C91" s="15" t="s">
        <v>24</v>
      </c>
      <c r="D91" s="18"/>
      <c r="E91" s="18"/>
      <c r="F91" s="24" t="str">
        <f>E15</f>
        <v>Povodí Labe, státní podnik, Hradec Králové</v>
      </c>
      <c r="G91" s="18"/>
      <c r="H91" s="18"/>
      <c r="I91" s="15" t="s">
        <v>32</v>
      </c>
      <c r="J91" s="59" t="str">
        <f>E21</f>
        <v>Ing. Pavel Hačecký, Pod Krocínkou 467/6, 190 00 Pr</v>
      </c>
      <c r="K91" s="18"/>
      <c r="L91" s="20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1" customFormat="1" ht="15.2" customHeight="1" x14ac:dyDescent="0.2">
      <c r="A92" s="18"/>
      <c r="B92" s="19"/>
      <c r="C92" s="15" t="s">
        <v>30</v>
      </c>
      <c r="D92" s="18"/>
      <c r="E92" s="18"/>
      <c r="F92" s="24" t="str">
        <f>IF(E18="","",E18)</f>
        <v>Vyplň údaj</v>
      </c>
      <c r="G92" s="18"/>
      <c r="H92" s="18"/>
      <c r="I92" s="15" t="s">
        <v>37</v>
      </c>
      <c r="J92" s="59" t="str">
        <f>E24</f>
        <v xml:space="preserve"> </v>
      </c>
      <c r="K92" s="18"/>
      <c r="L92" s="20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1" customFormat="1" ht="10.35" customHeight="1" x14ac:dyDescent="0.2">
      <c r="A93" s="18"/>
      <c r="B93" s="19"/>
      <c r="C93" s="18"/>
      <c r="D93" s="18"/>
      <c r="E93" s="18"/>
      <c r="F93" s="18"/>
      <c r="G93" s="18"/>
      <c r="H93" s="18"/>
      <c r="I93" s="18"/>
      <c r="J93" s="18"/>
      <c r="K93" s="18"/>
      <c r="L93" s="20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1" customFormat="1" ht="29.25" customHeight="1" x14ac:dyDescent="0.2">
      <c r="A94" s="18"/>
      <c r="B94" s="19"/>
      <c r="C94" s="60" t="s">
        <v>106</v>
      </c>
      <c r="D94" s="41"/>
      <c r="E94" s="41"/>
      <c r="F94" s="41"/>
      <c r="G94" s="41"/>
      <c r="H94" s="41"/>
      <c r="I94" s="41"/>
      <c r="J94" s="61" t="s">
        <v>107</v>
      </c>
      <c r="K94" s="41"/>
      <c r="L94" s="20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1" customFormat="1" ht="10.35" customHeight="1" x14ac:dyDescent="0.2">
      <c r="A95" s="18"/>
      <c r="B95" s="19"/>
      <c r="C95" s="18"/>
      <c r="D95" s="18"/>
      <c r="E95" s="18"/>
      <c r="F95" s="18"/>
      <c r="G95" s="18"/>
      <c r="H95" s="18"/>
      <c r="I95" s="18"/>
      <c r="J95" s="18"/>
      <c r="K95" s="18"/>
      <c r="L95" s="20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1" customFormat="1" ht="22.9" customHeight="1" x14ac:dyDescent="0.2">
      <c r="A96" s="18"/>
      <c r="B96" s="19"/>
      <c r="C96" s="62" t="s">
        <v>108</v>
      </c>
      <c r="D96" s="18"/>
      <c r="E96" s="18"/>
      <c r="F96" s="18"/>
      <c r="G96" s="18"/>
      <c r="H96" s="18"/>
      <c r="I96" s="18"/>
      <c r="J96" s="36">
        <f>J121</f>
        <v>0</v>
      </c>
      <c r="K96" s="18"/>
      <c r="L96" s="20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9" t="s">
        <v>109</v>
      </c>
    </row>
    <row r="97" spans="1:31" s="63" customFormat="1" ht="24.95" customHeight="1" x14ac:dyDescent="0.2">
      <c r="B97" s="64"/>
      <c r="D97" s="65" t="s">
        <v>417</v>
      </c>
      <c r="E97" s="66"/>
      <c r="F97" s="66"/>
      <c r="G97" s="66"/>
      <c r="H97" s="66"/>
      <c r="I97" s="66"/>
      <c r="J97" s="67">
        <f>J122</f>
        <v>0</v>
      </c>
      <c r="L97" s="64"/>
    </row>
    <row r="98" spans="1:31" s="68" customFormat="1" ht="19.899999999999999" customHeight="1" x14ac:dyDescent="0.2">
      <c r="B98" s="69"/>
      <c r="D98" s="70" t="s">
        <v>418</v>
      </c>
      <c r="E98" s="71"/>
      <c r="F98" s="71"/>
      <c r="G98" s="71"/>
      <c r="H98" s="71"/>
      <c r="I98" s="71"/>
      <c r="J98" s="72">
        <f>J123</f>
        <v>0</v>
      </c>
      <c r="L98" s="69"/>
    </row>
    <row r="99" spans="1:31" s="68" customFormat="1" ht="19.899999999999999" customHeight="1" x14ac:dyDescent="0.2">
      <c r="B99" s="69"/>
      <c r="D99" s="70" t="s">
        <v>419</v>
      </c>
      <c r="E99" s="71"/>
      <c r="F99" s="71"/>
      <c r="G99" s="71"/>
      <c r="H99" s="71"/>
      <c r="I99" s="71"/>
      <c r="J99" s="72">
        <f>J139</f>
        <v>0</v>
      </c>
      <c r="L99" s="69"/>
    </row>
    <row r="100" spans="1:31" s="68" customFormat="1" ht="19.899999999999999" customHeight="1" x14ac:dyDescent="0.2">
      <c r="B100" s="69"/>
      <c r="D100" s="70" t="s">
        <v>420</v>
      </c>
      <c r="E100" s="71"/>
      <c r="F100" s="71"/>
      <c r="G100" s="71"/>
      <c r="H100" s="71"/>
      <c r="I100" s="71"/>
      <c r="J100" s="72">
        <f>J143</f>
        <v>0</v>
      </c>
      <c r="L100" s="69"/>
    </row>
    <row r="101" spans="1:31" s="68" customFormat="1" ht="19.899999999999999" customHeight="1" x14ac:dyDescent="0.2">
      <c r="B101" s="69"/>
      <c r="D101" s="70" t="s">
        <v>421</v>
      </c>
      <c r="E101" s="71"/>
      <c r="F101" s="71"/>
      <c r="G101" s="71"/>
      <c r="H101" s="71"/>
      <c r="I101" s="71"/>
      <c r="J101" s="72">
        <f>J162</f>
        <v>0</v>
      </c>
      <c r="L101" s="69"/>
    </row>
    <row r="102" spans="1:31" s="21" customFormat="1" ht="21.75" customHeight="1" x14ac:dyDescent="0.2">
      <c r="A102" s="18"/>
      <c r="B102" s="19"/>
      <c r="C102" s="18"/>
      <c r="D102" s="18"/>
      <c r="E102" s="18"/>
      <c r="F102" s="18"/>
      <c r="G102" s="18"/>
      <c r="H102" s="18"/>
      <c r="I102" s="18"/>
      <c r="J102" s="18"/>
      <c r="K102" s="18"/>
      <c r="L102" s="20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</row>
    <row r="103" spans="1:31" s="21" customFormat="1" ht="6.95" customHeight="1" x14ac:dyDescent="0.2">
      <c r="A103" s="18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20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</row>
    <row r="107" spans="1:31" s="21" customFormat="1" ht="6.95" customHeight="1" x14ac:dyDescent="0.2">
      <c r="A107" s="18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20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s="21" customFormat="1" ht="24.95" customHeight="1" x14ac:dyDescent="0.2">
      <c r="A108" s="18"/>
      <c r="B108" s="19"/>
      <c r="C108" s="13" t="s">
        <v>124</v>
      </c>
      <c r="D108" s="18"/>
      <c r="E108" s="18"/>
      <c r="F108" s="18"/>
      <c r="G108" s="18"/>
      <c r="H108" s="18"/>
      <c r="I108" s="18"/>
      <c r="J108" s="18"/>
      <c r="K108" s="18"/>
      <c r="L108" s="20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1" customFormat="1" ht="6.95" customHeight="1" x14ac:dyDescent="0.2">
      <c r="A109" s="18"/>
      <c r="B109" s="19"/>
      <c r="C109" s="18"/>
      <c r="D109" s="18"/>
      <c r="E109" s="18"/>
      <c r="F109" s="18"/>
      <c r="G109" s="18"/>
      <c r="H109" s="18"/>
      <c r="I109" s="18"/>
      <c r="J109" s="18"/>
      <c r="K109" s="18"/>
      <c r="L109" s="20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1" customFormat="1" ht="12" customHeight="1" x14ac:dyDescent="0.2">
      <c r="A110" s="18"/>
      <c r="B110" s="19"/>
      <c r="C110" s="15" t="s">
        <v>16</v>
      </c>
      <c r="D110" s="18"/>
      <c r="E110" s="18"/>
      <c r="F110" s="18"/>
      <c r="G110" s="18"/>
      <c r="H110" s="18"/>
      <c r="I110" s="18"/>
      <c r="J110" s="18"/>
      <c r="K110" s="18"/>
      <c r="L110" s="20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1" customFormat="1" ht="16.5" customHeight="1" x14ac:dyDescent="0.2">
      <c r="A111" s="18"/>
      <c r="B111" s="19"/>
      <c r="C111" s="18"/>
      <c r="D111" s="18"/>
      <c r="E111" s="16" t="str">
        <f>E7</f>
        <v>VD Pardubice, oprava Gallových řetězů jezu</v>
      </c>
      <c r="F111" s="17"/>
      <c r="G111" s="17"/>
      <c r="H111" s="17"/>
      <c r="I111" s="18"/>
      <c r="J111" s="18"/>
      <c r="K111" s="18"/>
      <c r="L111" s="20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1" customFormat="1" ht="12" customHeight="1" x14ac:dyDescent="0.2">
      <c r="A112" s="18"/>
      <c r="B112" s="19"/>
      <c r="C112" s="15" t="s">
        <v>103</v>
      </c>
      <c r="D112" s="18"/>
      <c r="E112" s="18"/>
      <c r="F112" s="18"/>
      <c r="G112" s="18"/>
      <c r="H112" s="18"/>
      <c r="I112" s="18"/>
      <c r="J112" s="18"/>
      <c r="K112" s="18"/>
      <c r="L112" s="20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1" customFormat="1" ht="16.5" customHeight="1" x14ac:dyDescent="0.2">
      <c r="A113" s="18"/>
      <c r="B113" s="19"/>
      <c r="C113" s="18"/>
      <c r="D113" s="18"/>
      <c r="E113" s="22" t="str">
        <f>E9</f>
        <v>04 - Vedlejší a ostatní náklady</v>
      </c>
      <c r="F113" s="23"/>
      <c r="G113" s="23"/>
      <c r="H113" s="23"/>
      <c r="I113" s="18"/>
      <c r="J113" s="18"/>
      <c r="K113" s="18"/>
      <c r="L113" s="20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1" customFormat="1" ht="6.95" customHeight="1" x14ac:dyDescent="0.2">
      <c r="A114" s="18"/>
      <c r="B114" s="19"/>
      <c r="C114" s="18"/>
      <c r="D114" s="18"/>
      <c r="E114" s="18"/>
      <c r="F114" s="18"/>
      <c r="G114" s="18"/>
      <c r="H114" s="18"/>
      <c r="I114" s="18"/>
      <c r="J114" s="18"/>
      <c r="K114" s="18"/>
      <c r="L114" s="20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1" customFormat="1" ht="12" customHeight="1" x14ac:dyDescent="0.2">
      <c r="A115" s="18"/>
      <c r="B115" s="19"/>
      <c r="C115" s="15" t="s">
        <v>20</v>
      </c>
      <c r="D115" s="18"/>
      <c r="E115" s="18"/>
      <c r="F115" s="24" t="str">
        <f>F12</f>
        <v>VD Pardubice, ř. km 967,423</v>
      </c>
      <c r="G115" s="18"/>
      <c r="H115" s="18"/>
      <c r="I115" s="15" t="s">
        <v>22</v>
      </c>
      <c r="J115" s="25" t="str">
        <f>IF(J12="","",J12)</f>
        <v>16. 9. 2022</v>
      </c>
      <c r="K115" s="18"/>
      <c r="L115" s="20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1" customFormat="1" ht="6.95" customHeight="1" x14ac:dyDescent="0.2">
      <c r="A116" s="18"/>
      <c r="B116" s="19"/>
      <c r="C116" s="18"/>
      <c r="D116" s="18"/>
      <c r="E116" s="18"/>
      <c r="F116" s="18"/>
      <c r="G116" s="18"/>
      <c r="H116" s="18"/>
      <c r="I116" s="18"/>
      <c r="J116" s="18"/>
      <c r="K116" s="18"/>
      <c r="L116" s="20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1" customFormat="1" ht="40.15" customHeight="1" x14ac:dyDescent="0.2">
      <c r="A117" s="18"/>
      <c r="B117" s="19"/>
      <c r="C117" s="15" t="s">
        <v>24</v>
      </c>
      <c r="D117" s="18"/>
      <c r="E117" s="18"/>
      <c r="F117" s="24" t="str">
        <f>E15</f>
        <v>Povodí Labe, státní podnik, Hradec Králové</v>
      </c>
      <c r="G117" s="18"/>
      <c r="H117" s="18"/>
      <c r="I117" s="15" t="s">
        <v>32</v>
      </c>
      <c r="J117" s="59" t="str">
        <f>E21</f>
        <v>Ing. Pavel Hačecký, Pod Krocínkou 467/6, 190 00 Pr</v>
      </c>
      <c r="K117" s="18"/>
      <c r="L117" s="20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21" customFormat="1" ht="15.2" customHeight="1" x14ac:dyDescent="0.2">
      <c r="A118" s="18"/>
      <c r="B118" s="19"/>
      <c r="C118" s="15" t="s">
        <v>30</v>
      </c>
      <c r="D118" s="18"/>
      <c r="E118" s="18"/>
      <c r="F118" s="24" t="str">
        <f>IF(E18="","",E18)</f>
        <v>Vyplň údaj</v>
      </c>
      <c r="G118" s="18"/>
      <c r="H118" s="18"/>
      <c r="I118" s="15" t="s">
        <v>37</v>
      </c>
      <c r="J118" s="59" t="str">
        <f>E24</f>
        <v xml:space="preserve"> </v>
      </c>
      <c r="K118" s="18"/>
      <c r="L118" s="20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5" s="21" customFormat="1" ht="10.35" customHeight="1" x14ac:dyDescent="0.2">
      <c r="A119" s="18"/>
      <c r="B119" s="19"/>
      <c r="C119" s="18"/>
      <c r="D119" s="18"/>
      <c r="E119" s="18"/>
      <c r="F119" s="18"/>
      <c r="G119" s="18"/>
      <c r="H119" s="18"/>
      <c r="I119" s="18"/>
      <c r="J119" s="18"/>
      <c r="K119" s="18"/>
      <c r="L119" s="20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5" s="82" customFormat="1" ht="29.25" customHeight="1" x14ac:dyDescent="0.2">
      <c r="A120" s="73"/>
      <c r="B120" s="74"/>
      <c r="C120" s="75" t="s">
        <v>125</v>
      </c>
      <c r="D120" s="76" t="s">
        <v>66</v>
      </c>
      <c r="E120" s="76" t="s">
        <v>62</v>
      </c>
      <c r="F120" s="76" t="s">
        <v>63</v>
      </c>
      <c r="G120" s="76" t="s">
        <v>126</v>
      </c>
      <c r="H120" s="76" t="s">
        <v>127</v>
      </c>
      <c r="I120" s="76" t="s">
        <v>128</v>
      </c>
      <c r="J120" s="76" t="s">
        <v>107</v>
      </c>
      <c r="K120" s="77" t="s">
        <v>129</v>
      </c>
      <c r="L120" s="78"/>
      <c r="M120" s="79" t="s">
        <v>1</v>
      </c>
      <c r="N120" s="80" t="s">
        <v>45</v>
      </c>
      <c r="O120" s="80" t="s">
        <v>130</v>
      </c>
      <c r="P120" s="80" t="s">
        <v>131</v>
      </c>
      <c r="Q120" s="80" t="s">
        <v>132</v>
      </c>
      <c r="R120" s="80" t="s">
        <v>133</v>
      </c>
      <c r="S120" s="80" t="s">
        <v>134</v>
      </c>
      <c r="T120" s="81" t="s">
        <v>135</v>
      </c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</row>
    <row r="121" spans="1:65" s="21" customFormat="1" ht="22.9" customHeight="1" x14ac:dyDescent="0.25">
      <c r="A121" s="18"/>
      <c r="B121" s="19"/>
      <c r="C121" s="83" t="s">
        <v>136</v>
      </c>
      <c r="D121" s="18"/>
      <c r="E121" s="18"/>
      <c r="F121" s="18"/>
      <c r="G121" s="18"/>
      <c r="H121" s="18"/>
      <c r="I121" s="18"/>
      <c r="J121" s="84">
        <f>BK121</f>
        <v>0</v>
      </c>
      <c r="K121" s="18"/>
      <c r="L121" s="19"/>
      <c r="M121" s="85"/>
      <c r="N121" s="86"/>
      <c r="O121" s="34"/>
      <c r="P121" s="87">
        <f>P122</f>
        <v>0</v>
      </c>
      <c r="Q121" s="34"/>
      <c r="R121" s="87">
        <f>R122</f>
        <v>0</v>
      </c>
      <c r="S121" s="34"/>
      <c r="T121" s="88">
        <f>T122</f>
        <v>0</v>
      </c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T121" s="9" t="s">
        <v>80</v>
      </c>
      <c r="AU121" s="9" t="s">
        <v>109</v>
      </c>
      <c r="BK121" s="89">
        <f>BK122</f>
        <v>0</v>
      </c>
    </row>
    <row r="122" spans="1:65" s="90" customFormat="1" ht="25.9" customHeight="1" x14ac:dyDescent="0.2">
      <c r="B122" s="91"/>
      <c r="D122" s="92" t="s">
        <v>80</v>
      </c>
      <c r="E122" s="93" t="s">
        <v>422</v>
      </c>
      <c r="F122" s="93" t="s">
        <v>423</v>
      </c>
      <c r="J122" s="94">
        <f>BK122</f>
        <v>0</v>
      </c>
      <c r="L122" s="91"/>
      <c r="M122" s="95"/>
      <c r="N122" s="96"/>
      <c r="O122" s="96"/>
      <c r="P122" s="97">
        <f>P123+P139+P143+P162</f>
        <v>0</v>
      </c>
      <c r="Q122" s="96"/>
      <c r="R122" s="97">
        <f>R123+R139+R143+R162</f>
        <v>0</v>
      </c>
      <c r="S122" s="96"/>
      <c r="T122" s="98">
        <f>T123+T139+T143+T162</f>
        <v>0</v>
      </c>
      <c r="AR122" s="92" t="s">
        <v>138</v>
      </c>
      <c r="AT122" s="99" t="s">
        <v>80</v>
      </c>
      <c r="AU122" s="99" t="s">
        <v>81</v>
      </c>
      <c r="AY122" s="92" t="s">
        <v>139</v>
      </c>
      <c r="BK122" s="100">
        <f>BK123+BK139+BK143+BK162</f>
        <v>0</v>
      </c>
    </row>
    <row r="123" spans="1:65" s="90" customFormat="1" ht="22.9" customHeight="1" x14ac:dyDescent="0.2">
      <c r="B123" s="91"/>
      <c r="D123" s="92" t="s">
        <v>80</v>
      </c>
      <c r="E123" s="101" t="s">
        <v>424</v>
      </c>
      <c r="F123" s="101" t="s">
        <v>425</v>
      </c>
      <c r="J123" s="102">
        <f>BK123</f>
        <v>0</v>
      </c>
      <c r="L123" s="91"/>
      <c r="M123" s="95"/>
      <c r="N123" s="96"/>
      <c r="O123" s="96"/>
      <c r="P123" s="97">
        <f>SUM(P124:P138)</f>
        <v>0</v>
      </c>
      <c r="Q123" s="96"/>
      <c r="R123" s="97">
        <f>SUM(R124:R138)</f>
        <v>0</v>
      </c>
      <c r="S123" s="96"/>
      <c r="T123" s="98">
        <f>SUM(T124:T138)</f>
        <v>0</v>
      </c>
      <c r="AR123" s="92" t="s">
        <v>138</v>
      </c>
      <c r="AT123" s="99" t="s">
        <v>80</v>
      </c>
      <c r="AU123" s="99" t="s">
        <v>89</v>
      </c>
      <c r="AY123" s="92" t="s">
        <v>139</v>
      </c>
      <c r="BK123" s="100">
        <f>SUM(BK124:BK138)</f>
        <v>0</v>
      </c>
    </row>
    <row r="124" spans="1:65" s="21" customFormat="1" ht="16.5" customHeight="1" x14ac:dyDescent="0.2">
      <c r="A124" s="18"/>
      <c r="B124" s="19"/>
      <c r="C124" s="103" t="s">
        <v>89</v>
      </c>
      <c r="D124" s="103" t="s">
        <v>144</v>
      </c>
      <c r="E124" s="104" t="s">
        <v>426</v>
      </c>
      <c r="F124" s="105" t="s">
        <v>427</v>
      </c>
      <c r="G124" s="106" t="s">
        <v>182</v>
      </c>
      <c r="H124" s="107">
        <v>3</v>
      </c>
      <c r="I124" s="1"/>
      <c r="J124" s="108">
        <f>ROUND(I124*H124,2)</f>
        <v>0</v>
      </c>
      <c r="K124" s="105" t="s">
        <v>148</v>
      </c>
      <c r="L124" s="19"/>
      <c r="M124" s="109" t="s">
        <v>1</v>
      </c>
      <c r="N124" s="110" t="s">
        <v>46</v>
      </c>
      <c r="O124" s="111"/>
      <c r="P124" s="112">
        <f>O124*H124</f>
        <v>0</v>
      </c>
      <c r="Q124" s="112">
        <v>0</v>
      </c>
      <c r="R124" s="112">
        <f>Q124*H124</f>
        <v>0</v>
      </c>
      <c r="S124" s="112">
        <v>0</v>
      </c>
      <c r="T124" s="113">
        <f>S124*H124</f>
        <v>0</v>
      </c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R124" s="114" t="s">
        <v>402</v>
      </c>
      <c r="AT124" s="114" t="s">
        <v>144</v>
      </c>
      <c r="AU124" s="114" t="s">
        <v>91</v>
      </c>
      <c r="AY124" s="9" t="s">
        <v>139</v>
      </c>
      <c r="BE124" s="115">
        <f>IF(N124="základní",J124,0)</f>
        <v>0</v>
      </c>
      <c r="BF124" s="115">
        <f>IF(N124="snížená",J124,0)</f>
        <v>0</v>
      </c>
      <c r="BG124" s="115">
        <f>IF(N124="zákl. přenesená",J124,0)</f>
        <v>0</v>
      </c>
      <c r="BH124" s="115">
        <f>IF(N124="sníž. přenesená",J124,0)</f>
        <v>0</v>
      </c>
      <c r="BI124" s="115">
        <f>IF(N124="nulová",J124,0)</f>
        <v>0</v>
      </c>
      <c r="BJ124" s="9" t="s">
        <v>89</v>
      </c>
      <c r="BK124" s="115">
        <f>ROUND(I124*H124,2)</f>
        <v>0</v>
      </c>
      <c r="BL124" s="9" t="s">
        <v>402</v>
      </c>
      <c r="BM124" s="114" t="s">
        <v>428</v>
      </c>
    </row>
    <row r="125" spans="1:65" s="21" customFormat="1" x14ac:dyDescent="0.2">
      <c r="A125" s="18"/>
      <c r="B125" s="19"/>
      <c r="C125" s="18"/>
      <c r="D125" s="121" t="s">
        <v>154</v>
      </c>
      <c r="E125" s="18"/>
      <c r="F125" s="122" t="s">
        <v>429</v>
      </c>
      <c r="G125" s="18"/>
      <c r="H125" s="18"/>
      <c r="I125" s="18"/>
      <c r="J125" s="18"/>
      <c r="K125" s="18"/>
      <c r="L125" s="19"/>
      <c r="M125" s="118"/>
      <c r="N125" s="119"/>
      <c r="O125" s="111"/>
      <c r="P125" s="111"/>
      <c r="Q125" s="111"/>
      <c r="R125" s="111"/>
      <c r="S125" s="111"/>
      <c r="T125" s="120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T125" s="9" t="s">
        <v>154</v>
      </c>
      <c r="AU125" s="9" t="s">
        <v>91</v>
      </c>
    </row>
    <row r="126" spans="1:65" s="21" customFormat="1" ht="39" x14ac:dyDescent="0.2">
      <c r="A126" s="18"/>
      <c r="B126" s="19"/>
      <c r="C126" s="18"/>
      <c r="D126" s="116" t="s">
        <v>184</v>
      </c>
      <c r="E126" s="18"/>
      <c r="F126" s="146" t="s">
        <v>430</v>
      </c>
      <c r="G126" s="18"/>
      <c r="H126" s="18"/>
      <c r="I126" s="18"/>
      <c r="J126" s="18"/>
      <c r="K126" s="18"/>
      <c r="L126" s="19"/>
      <c r="M126" s="118"/>
      <c r="N126" s="119"/>
      <c r="O126" s="111"/>
      <c r="P126" s="111"/>
      <c r="Q126" s="111"/>
      <c r="R126" s="111"/>
      <c r="S126" s="111"/>
      <c r="T126" s="120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T126" s="9" t="s">
        <v>184</v>
      </c>
      <c r="AU126" s="9" t="s">
        <v>91</v>
      </c>
    </row>
    <row r="127" spans="1:65" s="21" customFormat="1" ht="16.5" customHeight="1" x14ac:dyDescent="0.2">
      <c r="A127" s="18"/>
      <c r="B127" s="19"/>
      <c r="C127" s="103" t="s">
        <v>91</v>
      </c>
      <c r="D127" s="103" t="s">
        <v>144</v>
      </c>
      <c r="E127" s="104" t="s">
        <v>431</v>
      </c>
      <c r="F127" s="105" t="s">
        <v>432</v>
      </c>
      <c r="G127" s="106" t="s">
        <v>182</v>
      </c>
      <c r="H127" s="107">
        <v>1</v>
      </c>
      <c r="I127" s="1"/>
      <c r="J127" s="108">
        <f>ROUND(I127*H127,2)</f>
        <v>0</v>
      </c>
      <c r="K127" s="105" t="s">
        <v>148</v>
      </c>
      <c r="L127" s="19"/>
      <c r="M127" s="109" t="s">
        <v>1</v>
      </c>
      <c r="N127" s="110" t="s">
        <v>46</v>
      </c>
      <c r="O127" s="111"/>
      <c r="P127" s="112">
        <f>O127*H127</f>
        <v>0</v>
      </c>
      <c r="Q127" s="112">
        <v>0</v>
      </c>
      <c r="R127" s="112">
        <f>Q127*H127</f>
        <v>0</v>
      </c>
      <c r="S127" s="112">
        <v>0</v>
      </c>
      <c r="T127" s="113">
        <f>S127*H127</f>
        <v>0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R127" s="114" t="s">
        <v>402</v>
      </c>
      <c r="AT127" s="114" t="s">
        <v>144</v>
      </c>
      <c r="AU127" s="114" t="s">
        <v>91</v>
      </c>
      <c r="AY127" s="9" t="s">
        <v>139</v>
      </c>
      <c r="BE127" s="115">
        <f>IF(N127="základní",J127,0)</f>
        <v>0</v>
      </c>
      <c r="BF127" s="115">
        <f>IF(N127="snížená",J127,0)</f>
        <v>0</v>
      </c>
      <c r="BG127" s="115">
        <f>IF(N127="zákl. přenesená",J127,0)</f>
        <v>0</v>
      </c>
      <c r="BH127" s="115">
        <f>IF(N127="sníž. přenesená",J127,0)</f>
        <v>0</v>
      </c>
      <c r="BI127" s="115">
        <f>IF(N127="nulová",J127,0)</f>
        <v>0</v>
      </c>
      <c r="BJ127" s="9" t="s">
        <v>89</v>
      </c>
      <c r="BK127" s="115">
        <f>ROUND(I127*H127,2)</f>
        <v>0</v>
      </c>
      <c r="BL127" s="9" t="s">
        <v>402</v>
      </c>
      <c r="BM127" s="114" t="s">
        <v>433</v>
      </c>
    </row>
    <row r="128" spans="1:65" s="21" customFormat="1" x14ac:dyDescent="0.2">
      <c r="A128" s="18"/>
      <c r="B128" s="19"/>
      <c r="C128" s="18"/>
      <c r="D128" s="121" t="s">
        <v>154</v>
      </c>
      <c r="E128" s="18"/>
      <c r="F128" s="122" t="s">
        <v>434</v>
      </c>
      <c r="G128" s="18"/>
      <c r="H128" s="18"/>
      <c r="I128" s="18"/>
      <c r="J128" s="18"/>
      <c r="K128" s="18"/>
      <c r="L128" s="19"/>
      <c r="M128" s="118"/>
      <c r="N128" s="119"/>
      <c r="O128" s="111"/>
      <c r="P128" s="111"/>
      <c r="Q128" s="111"/>
      <c r="R128" s="111"/>
      <c r="S128" s="111"/>
      <c r="T128" s="120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T128" s="9" t="s">
        <v>154</v>
      </c>
      <c r="AU128" s="9" t="s">
        <v>91</v>
      </c>
    </row>
    <row r="129" spans="1:65" s="21" customFormat="1" ht="58.5" x14ac:dyDescent="0.2">
      <c r="A129" s="18"/>
      <c r="B129" s="19"/>
      <c r="C129" s="18"/>
      <c r="D129" s="116" t="s">
        <v>184</v>
      </c>
      <c r="E129" s="18"/>
      <c r="F129" s="146" t="s">
        <v>435</v>
      </c>
      <c r="G129" s="18"/>
      <c r="H129" s="18"/>
      <c r="I129" s="18"/>
      <c r="J129" s="18"/>
      <c r="K129" s="18"/>
      <c r="L129" s="19"/>
      <c r="M129" s="118"/>
      <c r="N129" s="119"/>
      <c r="O129" s="111"/>
      <c r="P129" s="111"/>
      <c r="Q129" s="111"/>
      <c r="R129" s="111"/>
      <c r="S129" s="111"/>
      <c r="T129" s="120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T129" s="9" t="s">
        <v>184</v>
      </c>
      <c r="AU129" s="9" t="s">
        <v>91</v>
      </c>
    </row>
    <row r="130" spans="1:65" s="21" customFormat="1" ht="16.5" customHeight="1" x14ac:dyDescent="0.2">
      <c r="A130" s="18"/>
      <c r="B130" s="19"/>
      <c r="C130" s="103" t="s">
        <v>150</v>
      </c>
      <c r="D130" s="103" t="s">
        <v>144</v>
      </c>
      <c r="E130" s="104" t="s">
        <v>436</v>
      </c>
      <c r="F130" s="105" t="s">
        <v>437</v>
      </c>
      <c r="G130" s="106" t="s">
        <v>182</v>
      </c>
      <c r="H130" s="107">
        <v>3</v>
      </c>
      <c r="I130" s="1"/>
      <c r="J130" s="108">
        <f>ROUND(I130*H130,2)</f>
        <v>0</v>
      </c>
      <c r="K130" s="105" t="s">
        <v>148</v>
      </c>
      <c r="L130" s="19"/>
      <c r="M130" s="109" t="s">
        <v>1</v>
      </c>
      <c r="N130" s="110" t="s">
        <v>46</v>
      </c>
      <c r="O130" s="111"/>
      <c r="P130" s="112">
        <f>O130*H130</f>
        <v>0</v>
      </c>
      <c r="Q130" s="112">
        <v>0</v>
      </c>
      <c r="R130" s="112">
        <f>Q130*H130</f>
        <v>0</v>
      </c>
      <c r="S130" s="112">
        <v>0</v>
      </c>
      <c r="T130" s="113">
        <f>S130*H130</f>
        <v>0</v>
      </c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R130" s="114" t="s">
        <v>402</v>
      </c>
      <c r="AT130" s="114" t="s">
        <v>144</v>
      </c>
      <c r="AU130" s="114" t="s">
        <v>91</v>
      </c>
      <c r="AY130" s="9" t="s">
        <v>139</v>
      </c>
      <c r="BE130" s="115">
        <f>IF(N130="základní",J130,0)</f>
        <v>0</v>
      </c>
      <c r="BF130" s="115">
        <f>IF(N130="snížená",J130,0)</f>
        <v>0</v>
      </c>
      <c r="BG130" s="115">
        <f>IF(N130="zákl. přenesená",J130,0)</f>
        <v>0</v>
      </c>
      <c r="BH130" s="115">
        <f>IF(N130="sníž. přenesená",J130,0)</f>
        <v>0</v>
      </c>
      <c r="BI130" s="115">
        <f>IF(N130="nulová",J130,0)</f>
        <v>0</v>
      </c>
      <c r="BJ130" s="9" t="s">
        <v>89</v>
      </c>
      <c r="BK130" s="115">
        <f>ROUND(I130*H130,2)</f>
        <v>0</v>
      </c>
      <c r="BL130" s="9" t="s">
        <v>402</v>
      </c>
      <c r="BM130" s="114" t="s">
        <v>438</v>
      </c>
    </row>
    <row r="131" spans="1:65" s="21" customFormat="1" x14ac:dyDescent="0.2">
      <c r="A131" s="18"/>
      <c r="B131" s="19"/>
      <c r="C131" s="18"/>
      <c r="D131" s="121" t="s">
        <v>154</v>
      </c>
      <c r="E131" s="18"/>
      <c r="F131" s="122" t="s">
        <v>439</v>
      </c>
      <c r="G131" s="18"/>
      <c r="H131" s="18"/>
      <c r="I131" s="18"/>
      <c r="J131" s="18"/>
      <c r="K131" s="18"/>
      <c r="L131" s="19"/>
      <c r="M131" s="118"/>
      <c r="N131" s="119"/>
      <c r="O131" s="111"/>
      <c r="P131" s="111"/>
      <c r="Q131" s="111"/>
      <c r="R131" s="111"/>
      <c r="S131" s="111"/>
      <c r="T131" s="120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T131" s="9" t="s">
        <v>154</v>
      </c>
      <c r="AU131" s="9" t="s">
        <v>91</v>
      </c>
    </row>
    <row r="132" spans="1:65" s="21" customFormat="1" ht="29.25" x14ac:dyDescent="0.2">
      <c r="A132" s="18"/>
      <c r="B132" s="19"/>
      <c r="C132" s="18"/>
      <c r="D132" s="116" t="s">
        <v>184</v>
      </c>
      <c r="E132" s="18"/>
      <c r="F132" s="146" t="s">
        <v>440</v>
      </c>
      <c r="G132" s="18"/>
      <c r="H132" s="18"/>
      <c r="I132" s="18"/>
      <c r="J132" s="18"/>
      <c r="K132" s="18"/>
      <c r="L132" s="19"/>
      <c r="M132" s="118"/>
      <c r="N132" s="119"/>
      <c r="O132" s="111"/>
      <c r="P132" s="111"/>
      <c r="Q132" s="111"/>
      <c r="R132" s="111"/>
      <c r="S132" s="111"/>
      <c r="T132" s="120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T132" s="9" t="s">
        <v>184</v>
      </c>
      <c r="AU132" s="9" t="s">
        <v>91</v>
      </c>
    </row>
    <row r="133" spans="1:65" s="21" customFormat="1" ht="16.5" customHeight="1" x14ac:dyDescent="0.2">
      <c r="A133" s="18"/>
      <c r="B133" s="19"/>
      <c r="C133" s="103" t="s">
        <v>149</v>
      </c>
      <c r="D133" s="103" t="s">
        <v>144</v>
      </c>
      <c r="E133" s="104" t="s">
        <v>441</v>
      </c>
      <c r="F133" s="105" t="s">
        <v>442</v>
      </c>
      <c r="G133" s="106" t="s">
        <v>182</v>
      </c>
      <c r="H133" s="107">
        <v>1</v>
      </c>
      <c r="I133" s="1"/>
      <c r="J133" s="108">
        <f>ROUND(I133*H133,2)</f>
        <v>0</v>
      </c>
      <c r="K133" s="105" t="s">
        <v>148</v>
      </c>
      <c r="L133" s="19"/>
      <c r="M133" s="109" t="s">
        <v>1</v>
      </c>
      <c r="N133" s="110" t="s">
        <v>46</v>
      </c>
      <c r="O133" s="111"/>
      <c r="P133" s="112">
        <f>O133*H133</f>
        <v>0</v>
      </c>
      <c r="Q133" s="112">
        <v>0</v>
      </c>
      <c r="R133" s="112">
        <f>Q133*H133</f>
        <v>0</v>
      </c>
      <c r="S133" s="112">
        <v>0</v>
      </c>
      <c r="T133" s="113">
        <f>S133*H133</f>
        <v>0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14" t="s">
        <v>402</v>
      </c>
      <c r="AT133" s="114" t="s">
        <v>144</v>
      </c>
      <c r="AU133" s="114" t="s">
        <v>91</v>
      </c>
      <c r="AY133" s="9" t="s">
        <v>139</v>
      </c>
      <c r="BE133" s="115">
        <f>IF(N133="základní",J133,0)</f>
        <v>0</v>
      </c>
      <c r="BF133" s="115">
        <f>IF(N133="snížená",J133,0)</f>
        <v>0</v>
      </c>
      <c r="BG133" s="115">
        <f>IF(N133="zákl. přenesená",J133,0)</f>
        <v>0</v>
      </c>
      <c r="BH133" s="115">
        <f>IF(N133="sníž. přenesená",J133,0)</f>
        <v>0</v>
      </c>
      <c r="BI133" s="115">
        <f>IF(N133="nulová",J133,0)</f>
        <v>0</v>
      </c>
      <c r="BJ133" s="9" t="s">
        <v>89</v>
      </c>
      <c r="BK133" s="115">
        <f>ROUND(I133*H133,2)</f>
        <v>0</v>
      </c>
      <c r="BL133" s="9" t="s">
        <v>402</v>
      </c>
      <c r="BM133" s="114" t="s">
        <v>443</v>
      </c>
    </row>
    <row r="134" spans="1:65" s="21" customFormat="1" x14ac:dyDescent="0.2">
      <c r="A134" s="18"/>
      <c r="B134" s="19"/>
      <c r="C134" s="18"/>
      <c r="D134" s="121" t="s">
        <v>154</v>
      </c>
      <c r="E134" s="18"/>
      <c r="F134" s="122" t="s">
        <v>444</v>
      </c>
      <c r="G134" s="18"/>
      <c r="H134" s="18"/>
      <c r="I134" s="18"/>
      <c r="J134" s="18"/>
      <c r="K134" s="18"/>
      <c r="L134" s="19"/>
      <c r="M134" s="118"/>
      <c r="N134" s="119"/>
      <c r="O134" s="111"/>
      <c r="P134" s="111"/>
      <c r="Q134" s="111"/>
      <c r="R134" s="111"/>
      <c r="S134" s="111"/>
      <c r="T134" s="120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T134" s="9" t="s">
        <v>154</v>
      </c>
      <c r="AU134" s="9" t="s">
        <v>91</v>
      </c>
    </row>
    <row r="135" spans="1:65" s="21" customFormat="1" ht="58.5" x14ac:dyDescent="0.2">
      <c r="A135" s="18"/>
      <c r="B135" s="19"/>
      <c r="C135" s="18"/>
      <c r="D135" s="116" t="s">
        <v>184</v>
      </c>
      <c r="E135" s="18"/>
      <c r="F135" s="146" t="s">
        <v>445</v>
      </c>
      <c r="G135" s="18"/>
      <c r="H135" s="18"/>
      <c r="I135" s="18"/>
      <c r="J135" s="18"/>
      <c r="K135" s="18"/>
      <c r="L135" s="19"/>
      <c r="M135" s="118"/>
      <c r="N135" s="119"/>
      <c r="O135" s="111"/>
      <c r="P135" s="111"/>
      <c r="Q135" s="111"/>
      <c r="R135" s="111"/>
      <c r="S135" s="111"/>
      <c r="T135" s="120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T135" s="9" t="s">
        <v>184</v>
      </c>
      <c r="AU135" s="9" t="s">
        <v>91</v>
      </c>
    </row>
    <row r="136" spans="1:65" s="21" customFormat="1" ht="21.75" customHeight="1" x14ac:dyDescent="0.2">
      <c r="A136" s="18"/>
      <c r="B136" s="19"/>
      <c r="C136" s="103" t="s">
        <v>138</v>
      </c>
      <c r="D136" s="103" t="s">
        <v>144</v>
      </c>
      <c r="E136" s="104" t="s">
        <v>446</v>
      </c>
      <c r="F136" s="105" t="s">
        <v>447</v>
      </c>
      <c r="G136" s="106" t="s">
        <v>182</v>
      </c>
      <c r="H136" s="107">
        <v>1</v>
      </c>
      <c r="I136" s="1"/>
      <c r="J136" s="108">
        <f>ROUND(I136*H136,2)</f>
        <v>0</v>
      </c>
      <c r="K136" s="105" t="s">
        <v>148</v>
      </c>
      <c r="L136" s="19"/>
      <c r="M136" s="109" t="s">
        <v>1</v>
      </c>
      <c r="N136" s="110" t="s">
        <v>46</v>
      </c>
      <c r="O136" s="111"/>
      <c r="P136" s="112">
        <f>O136*H136</f>
        <v>0</v>
      </c>
      <c r="Q136" s="112">
        <v>0</v>
      </c>
      <c r="R136" s="112">
        <f>Q136*H136</f>
        <v>0</v>
      </c>
      <c r="S136" s="112">
        <v>0</v>
      </c>
      <c r="T136" s="113">
        <f>S136*H136</f>
        <v>0</v>
      </c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R136" s="114" t="s">
        <v>402</v>
      </c>
      <c r="AT136" s="114" t="s">
        <v>144</v>
      </c>
      <c r="AU136" s="114" t="s">
        <v>91</v>
      </c>
      <c r="AY136" s="9" t="s">
        <v>139</v>
      </c>
      <c r="BE136" s="115">
        <f>IF(N136="základní",J136,0)</f>
        <v>0</v>
      </c>
      <c r="BF136" s="115">
        <f>IF(N136="snížená",J136,0)</f>
        <v>0</v>
      </c>
      <c r="BG136" s="115">
        <f>IF(N136="zákl. přenesená",J136,0)</f>
        <v>0</v>
      </c>
      <c r="BH136" s="115">
        <f>IF(N136="sníž. přenesená",J136,0)</f>
        <v>0</v>
      </c>
      <c r="BI136" s="115">
        <f>IF(N136="nulová",J136,0)</f>
        <v>0</v>
      </c>
      <c r="BJ136" s="9" t="s">
        <v>89</v>
      </c>
      <c r="BK136" s="115">
        <f>ROUND(I136*H136,2)</f>
        <v>0</v>
      </c>
      <c r="BL136" s="9" t="s">
        <v>402</v>
      </c>
      <c r="BM136" s="114" t="s">
        <v>448</v>
      </c>
    </row>
    <row r="137" spans="1:65" s="21" customFormat="1" x14ac:dyDescent="0.2">
      <c r="A137" s="18"/>
      <c r="B137" s="19"/>
      <c r="C137" s="18"/>
      <c r="D137" s="121" t="s">
        <v>154</v>
      </c>
      <c r="E137" s="18"/>
      <c r="F137" s="122" t="s">
        <v>449</v>
      </c>
      <c r="G137" s="18"/>
      <c r="H137" s="18"/>
      <c r="I137" s="18"/>
      <c r="J137" s="18"/>
      <c r="K137" s="18"/>
      <c r="L137" s="19"/>
      <c r="M137" s="118"/>
      <c r="N137" s="119"/>
      <c r="O137" s="111"/>
      <c r="P137" s="111"/>
      <c r="Q137" s="111"/>
      <c r="R137" s="111"/>
      <c r="S137" s="111"/>
      <c r="T137" s="120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T137" s="9" t="s">
        <v>154</v>
      </c>
      <c r="AU137" s="9" t="s">
        <v>91</v>
      </c>
    </row>
    <row r="138" spans="1:65" s="21" customFormat="1" ht="48.75" x14ac:dyDescent="0.2">
      <c r="A138" s="18"/>
      <c r="B138" s="19"/>
      <c r="C138" s="18"/>
      <c r="D138" s="116" t="s">
        <v>184</v>
      </c>
      <c r="E138" s="18"/>
      <c r="F138" s="146" t="s">
        <v>450</v>
      </c>
      <c r="G138" s="18"/>
      <c r="H138" s="18"/>
      <c r="I138" s="18"/>
      <c r="J138" s="18"/>
      <c r="K138" s="18"/>
      <c r="L138" s="19"/>
      <c r="M138" s="118"/>
      <c r="N138" s="119"/>
      <c r="O138" s="111"/>
      <c r="P138" s="111"/>
      <c r="Q138" s="111"/>
      <c r="R138" s="111"/>
      <c r="S138" s="111"/>
      <c r="T138" s="120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T138" s="9" t="s">
        <v>184</v>
      </c>
      <c r="AU138" s="9" t="s">
        <v>91</v>
      </c>
    </row>
    <row r="139" spans="1:65" s="90" customFormat="1" ht="22.9" customHeight="1" x14ac:dyDescent="0.2">
      <c r="B139" s="91"/>
      <c r="D139" s="92" t="s">
        <v>80</v>
      </c>
      <c r="E139" s="101" t="s">
        <v>451</v>
      </c>
      <c r="F139" s="101" t="s">
        <v>452</v>
      </c>
      <c r="J139" s="102">
        <f>BK139</f>
        <v>0</v>
      </c>
      <c r="L139" s="91"/>
      <c r="M139" s="95"/>
      <c r="N139" s="96"/>
      <c r="O139" s="96"/>
      <c r="P139" s="97">
        <f>SUM(P140:P142)</f>
        <v>0</v>
      </c>
      <c r="Q139" s="96"/>
      <c r="R139" s="97">
        <f>SUM(R140:R142)</f>
        <v>0</v>
      </c>
      <c r="S139" s="96"/>
      <c r="T139" s="98">
        <f>SUM(T140:T142)</f>
        <v>0</v>
      </c>
      <c r="AR139" s="92" t="s">
        <v>138</v>
      </c>
      <c r="AT139" s="99" t="s">
        <v>80</v>
      </c>
      <c r="AU139" s="99" t="s">
        <v>89</v>
      </c>
      <c r="AY139" s="92" t="s">
        <v>139</v>
      </c>
      <c r="BK139" s="100">
        <f>SUM(BK140:BK142)</f>
        <v>0</v>
      </c>
    </row>
    <row r="140" spans="1:65" s="21" customFormat="1" ht="16.5" customHeight="1" x14ac:dyDescent="0.2">
      <c r="A140" s="18"/>
      <c r="B140" s="19"/>
      <c r="C140" s="103" t="s">
        <v>187</v>
      </c>
      <c r="D140" s="103" t="s">
        <v>144</v>
      </c>
      <c r="E140" s="104" t="s">
        <v>453</v>
      </c>
      <c r="F140" s="105" t="s">
        <v>454</v>
      </c>
      <c r="G140" s="106" t="s">
        <v>182</v>
      </c>
      <c r="H140" s="107">
        <v>1</v>
      </c>
      <c r="I140" s="1"/>
      <c r="J140" s="108">
        <f>ROUND(I140*H140,2)</f>
        <v>0</v>
      </c>
      <c r="K140" s="105" t="s">
        <v>148</v>
      </c>
      <c r="L140" s="19"/>
      <c r="M140" s="109" t="s">
        <v>1</v>
      </c>
      <c r="N140" s="110" t="s">
        <v>46</v>
      </c>
      <c r="O140" s="111"/>
      <c r="P140" s="112">
        <f>O140*H140</f>
        <v>0</v>
      </c>
      <c r="Q140" s="112">
        <v>0</v>
      </c>
      <c r="R140" s="112">
        <f>Q140*H140</f>
        <v>0</v>
      </c>
      <c r="S140" s="112">
        <v>0</v>
      </c>
      <c r="T140" s="113">
        <f>S140*H140</f>
        <v>0</v>
      </c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R140" s="114" t="s">
        <v>402</v>
      </c>
      <c r="AT140" s="114" t="s">
        <v>144</v>
      </c>
      <c r="AU140" s="114" t="s">
        <v>91</v>
      </c>
      <c r="AY140" s="9" t="s">
        <v>139</v>
      </c>
      <c r="BE140" s="115">
        <f>IF(N140="základní",J140,0)</f>
        <v>0</v>
      </c>
      <c r="BF140" s="115">
        <f>IF(N140="snížená",J140,0)</f>
        <v>0</v>
      </c>
      <c r="BG140" s="115">
        <f>IF(N140="zákl. přenesená",J140,0)</f>
        <v>0</v>
      </c>
      <c r="BH140" s="115">
        <f>IF(N140="sníž. přenesená",J140,0)</f>
        <v>0</v>
      </c>
      <c r="BI140" s="115">
        <f>IF(N140="nulová",J140,0)</f>
        <v>0</v>
      </c>
      <c r="BJ140" s="9" t="s">
        <v>89</v>
      </c>
      <c r="BK140" s="115">
        <f>ROUND(I140*H140,2)</f>
        <v>0</v>
      </c>
      <c r="BL140" s="9" t="s">
        <v>402</v>
      </c>
      <c r="BM140" s="114" t="s">
        <v>455</v>
      </c>
    </row>
    <row r="141" spans="1:65" s="21" customFormat="1" x14ac:dyDescent="0.2">
      <c r="A141" s="18"/>
      <c r="B141" s="19"/>
      <c r="C141" s="18"/>
      <c r="D141" s="121" t="s">
        <v>154</v>
      </c>
      <c r="E141" s="18"/>
      <c r="F141" s="122" t="s">
        <v>456</v>
      </c>
      <c r="G141" s="18"/>
      <c r="H141" s="18"/>
      <c r="I141" s="18"/>
      <c r="J141" s="18"/>
      <c r="K141" s="18"/>
      <c r="L141" s="19"/>
      <c r="M141" s="118"/>
      <c r="N141" s="119"/>
      <c r="O141" s="111"/>
      <c r="P141" s="111"/>
      <c r="Q141" s="111"/>
      <c r="R141" s="111"/>
      <c r="S141" s="111"/>
      <c r="T141" s="120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T141" s="9" t="s">
        <v>154</v>
      </c>
      <c r="AU141" s="9" t="s">
        <v>91</v>
      </c>
    </row>
    <row r="142" spans="1:65" s="21" customFormat="1" ht="48.75" x14ac:dyDescent="0.2">
      <c r="A142" s="18"/>
      <c r="B142" s="19"/>
      <c r="C142" s="18"/>
      <c r="D142" s="116" t="s">
        <v>184</v>
      </c>
      <c r="E142" s="18"/>
      <c r="F142" s="146" t="s">
        <v>501</v>
      </c>
      <c r="G142" s="18"/>
      <c r="H142" s="18"/>
      <c r="I142" s="18"/>
      <c r="J142" s="18"/>
      <c r="K142" s="18"/>
      <c r="L142" s="19"/>
      <c r="M142" s="118"/>
      <c r="N142" s="119"/>
      <c r="O142" s="111"/>
      <c r="P142" s="111"/>
      <c r="Q142" s="111"/>
      <c r="R142" s="111"/>
      <c r="S142" s="111"/>
      <c r="T142" s="120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T142" s="9" t="s">
        <v>184</v>
      </c>
      <c r="AU142" s="9" t="s">
        <v>91</v>
      </c>
    </row>
    <row r="143" spans="1:65" s="90" customFormat="1" ht="22.9" customHeight="1" x14ac:dyDescent="0.2">
      <c r="B143" s="91"/>
      <c r="D143" s="92" t="s">
        <v>80</v>
      </c>
      <c r="E143" s="101" t="s">
        <v>457</v>
      </c>
      <c r="F143" s="101" t="s">
        <v>458</v>
      </c>
      <c r="J143" s="102">
        <f>BK143</f>
        <v>0</v>
      </c>
      <c r="L143" s="91"/>
      <c r="M143" s="95"/>
      <c r="N143" s="96"/>
      <c r="O143" s="96"/>
      <c r="P143" s="97">
        <f>SUM(P144:P161)</f>
        <v>0</v>
      </c>
      <c r="Q143" s="96"/>
      <c r="R143" s="97">
        <f>SUM(R144:R161)</f>
        <v>0</v>
      </c>
      <c r="S143" s="96"/>
      <c r="T143" s="98">
        <f>SUM(T144:T161)</f>
        <v>0</v>
      </c>
      <c r="AR143" s="92" t="s">
        <v>138</v>
      </c>
      <c r="AT143" s="99" t="s">
        <v>80</v>
      </c>
      <c r="AU143" s="99" t="s">
        <v>89</v>
      </c>
      <c r="AY143" s="92" t="s">
        <v>139</v>
      </c>
      <c r="BK143" s="100">
        <f>SUM(BK144:BK161)</f>
        <v>0</v>
      </c>
    </row>
    <row r="144" spans="1:65" s="21" customFormat="1" ht="24.2" customHeight="1" x14ac:dyDescent="0.2">
      <c r="A144" s="18"/>
      <c r="B144" s="19"/>
      <c r="C144" s="103" t="s">
        <v>193</v>
      </c>
      <c r="D144" s="103" t="s">
        <v>144</v>
      </c>
      <c r="E144" s="104" t="s">
        <v>459</v>
      </c>
      <c r="F144" s="105" t="s">
        <v>460</v>
      </c>
      <c r="G144" s="106" t="s">
        <v>182</v>
      </c>
      <c r="H144" s="107">
        <v>1</v>
      </c>
      <c r="I144" s="1"/>
      <c r="J144" s="108">
        <f>ROUND(I144*H144,2)</f>
        <v>0</v>
      </c>
      <c r="K144" s="105" t="s">
        <v>148</v>
      </c>
      <c r="L144" s="19"/>
      <c r="M144" s="109" t="s">
        <v>1</v>
      </c>
      <c r="N144" s="110" t="s">
        <v>46</v>
      </c>
      <c r="O144" s="111"/>
      <c r="P144" s="112">
        <f>O144*H144</f>
        <v>0</v>
      </c>
      <c r="Q144" s="112">
        <v>0</v>
      </c>
      <c r="R144" s="112">
        <f>Q144*H144</f>
        <v>0</v>
      </c>
      <c r="S144" s="112">
        <v>0</v>
      </c>
      <c r="T144" s="113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14" t="s">
        <v>402</v>
      </c>
      <c r="AT144" s="114" t="s">
        <v>144</v>
      </c>
      <c r="AU144" s="114" t="s">
        <v>91</v>
      </c>
      <c r="AY144" s="9" t="s">
        <v>139</v>
      </c>
      <c r="BE144" s="115">
        <f>IF(N144="základní",J144,0)</f>
        <v>0</v>
      </c>
      <c r="BF144" s="115">
        <f>IF(N144="snížená",J144,0)</f>
        <v>0</v>
      </c>
      <c r="BG144" s="115">
        <f>IF(N144="zákl. přenesená",J144,0)</f>
        <v>0</v>
      </c>
      <c r="BH144" s="115">
        <f>IF(N144="sníž. přenesená",J144,0)</f>
        <v>0</v>
      </c>
      <c r="BI144" s="115">
        <f>IF(N144="nulová",J144,0)</f>
        <v>0</v>
      </c>
      <c r="BJ144" s="9" t="s">
        <v>89</v>
      </c>
      <c r="BK144" s="115">
        <f>ROUND(I144*H144,2)</f>
        <v>0</v>
      </c>
      <c r="BL144" s="9" t="s">
        <v>402</v>
      </c>
      <c r="BM144" s="114" t="s">
        <v>461</v>
      </c>
    </row>
    <row r="145" spans="1:65" s="21" customFormat="1" x14ac:dyDescent="0.2">
      <c r="A145" s="18"/>
      <c r="B145" s="19"/>
      <c r="C145" s="18"/>
      <c r="D145" s="121" t="s">
        <v>154</v>
      </c>
      <c r="E145" s="18"/>
      <c r="F145" s="122" t="s">
        <v>462</v>
      </c>
      <c r="G145" s="18"/>
      <c r="H145" s="18"/>
      <c r="I145" s="18"/>
      <c r="J145" s="18"/>
      <c r="K145" s="18"/>
      <c r="L145" s="19"/>
      <c r="M145" s="118"/>
      <c r="N145" s="119"/>
      <c r="O145" s="111"/>
      <c r="P145" s="111"/>
      <c r="Q145" s="111"/>
      <c r="R145" s="111"/>
      <c r="S145" s="111"/>
      <c r="T145" s="120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T145" s="9" t="s">
        <v>154</v>
      </c>
      <c r="AU145" s="9" t="s">
        <v>91</v>
      </c>
    </row>
    <row r="146" spans="1:65" s="21" customFormat="1" ht="48.75" x14ac:dyDescent="0.2">
      <c r="A146" s="18"/>
      <c r="B146" s="19"/>
      <c r="C146" s="18"/>
      <c r="D146" s="116" t="s">
        <v>184</v>
      </c>
      <c r="E146" s="18"/>
      <c r="F146" s="146" t="s">
        <v>463</v>
      </c>
      <c r="G146" s="18"/>
      <c r="H146" s="18"/>
      <c r="I146" s="18"/>
      <c r="J146" s="18"/>
      <c r="K146" s="18"/>
      <c r="L146" s="19"/>
      <c r="M146" s="118"/>
      <c r="N146" s="119"/>
      <c r="O146" s="111"/>
      <c r="P146" s="111"/>
      <c r="Q146" s="111"/>
      <c r="R146" s="111"/>
      <c r="S146" s="111"/>
      <c r="T146" s="120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9" t="s">
        <v>184</v>
      </c>
      <c r="AU146" s="9" t="s">
        <v>91</v>
      </c>
    </row>
    <row r="147" spans="1:65" s="21" customFormat="1" ht="16.5" customHeight="1" x14ac:dyDescent="0.2">
      <c r="A147" s="18"/>
      <c r="B147" s="19"/>
      <c r="C147" s="103" t="s">
        <v>198</v>
      </c>
      <c r="D147" s="103" t="s">
        <v>144</v>
      </c>
      <c r="E147" s="104" t="s">
        <v>464</v>
      </c>
      <c r="F147" s="105" t="s">
        <v>465</v>
      </c>
      <c r="G147" s="106" t="s">
        <v>182</v>
      </c>
      <c r="H147" s="107">
        <v>3</v>
      </c>
      <c r="I147" s="1"/>
      <c r="J147" s="108">
        <f>ROUND(I147*H147,2)</f>
        <v>0</v>
      </c>
      <c r="K147" s="105" t="s">
        <v>148</v>
      </c>
      <c r="L147" s="19"/>
      <c r="M147" s="109" t="s">
        <v>1</v>
      </c>
      <c r="N147" s="110" t="s">
        <v>46</v>
      </c>
      <c r="O147" s="111"/>
      <c r="P147" s="112">
        <f>O147*H147</f>
        <v>0</v>
      </c>
      <c r="Q147" s="112">
        <v>0</v>
      </c>
      <c r="R147" s="112">
        <f>Q147*H147</f>
        <v>0</v>
      </c>
      <c r="S147" s="112">
        <v>0</v>
      </c>
      <c r="T147" s="113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114" t="s">
        <v>402</v>
      </c>
      <c r="AT147" s="114" t="s">
        <v>144</v>
      </c>
      <c r="AU147" s="114" t="s">
        <v>91</v>
      </c>
      <c r="AY147" s="9" t="s">
        <v>139</v>
      </c>
      <c r="BE147" s="115">
        <f>IF(N147="základní",J147,0)</f>
        <v>0</v>
      </c>
      <c r="BF147" s="115">
        <f>IF(N147="snížená",J147,0)</f>
        <v>0</v>
      </c>
      <c r="BG147" s="115">
        <f>IF(N147="zákl. přenesená",J147,0)</f>
        <v>0</v>
      </c>
      <c r="BH147" s="115">
        <f>IF(N147="sníž. přenesená",J147,0)</f>
        <v>0</v>
      </c>
      <c r="BI147" s="115">
        <f>IF(N147="nulová",J147,0)</f>
        <v>0</v>
      </c>
      <c r="BJ147" s="9" t="s">
        <v>89</v>
      </c>
      <c r="BK147" s="115">
        <f>ROUND(I147*H147,2)</f>
        <v>0</v>
      </c>
      <c r="BL147" s="9" t="s">
        <v>402</v>
      </c>
      <c r="BM147" s="114" t="s">
        <v>466</v>
      </c>
    </row>
    <row r="148" spans="1:65" s="21" customFormat="1" x14ac:dyDescent="0.2">
      <c r="A148" s="18"/>
      <c r="B148" s="19"/>
      <c r="C148" s="18"/>
      <c r="D148" s="121" t="s">
        <v>154</v>
      </c>
      <c r="E148" s="18"/>
      <c r="F148" s="122" t="s">
        <v>467</v>
      </c>
      <c r="G148" s="18"/>
      <c r="H148" s="18"/>
      <c r="I148" s="18"/>
      <c r="J148" s="18"/>
      <c r="K148" s="18"/>
      <c r="L148" s="19"/>
      <c r="M148" s="118"/>
      <c r="N148" s="119"/>
      <c r="O148" s="111"/>
      <c r="P148" s="111"/>
      <c r="Q148" s="111"/>
      <c r="R148" s="111"/>
      <c r="S148" s="111"/>
      <c r="T148" s="120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T148" s="9" t="s">
        <v>154</v>
      </c>
      <c r="AU148" s="9" t="s">
        <v>91</v>
      </c>
    </row>
    <row r="149" spans="1:65" s="21" customFormat="1" ht="29.25" x14ac:dyDescent="0.2">
      <c r="A149" s="18"/>
      <c r="B149" s="19"/>
      <c r="C149" s="18"/>
      <c r="D149" s="116" t="s">
        <v>184</v>
      </c>
      <c r="E149" s="18"/>
      <c r="F149" s="146" t="s">
        <v>468</v>
      </c>
      <c r="G149" s="18"/>
      <c r="H149" s="18"/>
      <c r="I149" s="18"/>
      <c r="J149" s="18"/>
      <c r="K149" s="18"/>
      <c r="L149" s="19"/>
      <c r="M149" s="118"/>
      <c r="N149" s="119"/>
      <c r="O149" s="111"/>
      <c r="P149" s="111"/>
      <c r="Q149" s="111"/>
      <c r="R149" s="111"/>
      <c r="S149" s="111"/>
      <c r="T149" s="120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T149" s="9" t="s">
        <v>184</v>
      </c>
      <c r="AU149" s="9" t="s">
        <v>91</v>
      </c>
    </row>
    <row r="150" spans="1:65" s="21" customFormat="1" ht="16.5" customHeight="1" x14ac:dyDescent="0.2">
      <c r="A150" s="18"/>
      <c r="B150" s="19"/>
      <c r="C150" s="103" t="s">
        <v>142</v>
      </c>
      <c r="D150" s="103" t="s">
        <v>144</v>
      </c>
      <c r="E150" s="104" t="s">
        <v>469</v>
      </c>
      <c r="F150" s="105" t="s">
        <v>470</v>
      </c>
      <c r="G150" s="106" t="s">
        <v>182</v>
      </c>
      <c r="H150" s="107">
        <v>3</v>
      </c>
      <c r="I150" s="1"/>
      <c r="J150" s="108">
        <f>ROUND(I150*H150,2)</f>
        <v>0</v>
      </c>
      <c r="K150" s="105" t="s">
        <v>148</v>
      </c>
      <c r="L150" s="19"/>
      <c r="M150" s="109" t="s">
        <v>1</v>
      </c>
      <c r="N150" s="110" t="s">
        <v>46</v>
      </c>
      <c r="O150" s="111"/>
      <c r="P150" s="112">
        <f>O150*H150</f>
        <v>0</v>
      </c>
      <c r="Q150" s="112">
        <v>0</v>
      </c>
      <c r="R150" s="112">
        <f>Q150*H150</f>
        <v>0</v>
      </c>
      <c r="S150" s="112">
        <v>0</v>
      </c>
      <c r="T150" s="113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14" t="s">
        <v>402</v>
      </c>
      <c r="AT150" s="114" t="s">
        <v>144</v>
      </c>
      <c r="AU150" s="114" t="s">
        <v>91</v>
      </c>
      <c r="AY150" s="9" t="s">
        <v>139</v>
      </c>
      <c r="BE150" s="115">
        <f>IF(N150="základní",J150,0)</f>
        <v>0</v>
      </c>
      <c r="BF150" s="115">
        <f>IF(N150="snížená",J150,0)</f>
        <v>0</v>
      </c>
      <c r="BG150" s="115">
        <f>IF(N150="zákl. přenesená",J150,0)</f>
        <v>0</v>
      </c>
      <c r="BH150" s="115">
        <f>IF(N150="sníž. přenesená",J150,0)</f>
        <v>0</v>
      </c>
      <c r="BI150" s="115">
        <f>IF(N150="nulová",J150,0)</f>
        <v>0</v>
      </c>
      <c r="BJ150" s="9" t="s">
        <v>89</v>
      </c>
      <c r="BK150" s="115">
        <f>ROUND(I150*H150,2)</f>
        <v>0</v>
      </c>
      <c r="BL150" s="9" t="s">
        <v>402</v>
      </c>
      <c r="BM150" s="114" t="s">
        <v>471</v>
      </c>
    </row>
    <row r="151" spans="1:65" s="21" customFormat="1" x14ac:dyDescent="0.2">
      <c r="A151" s="18"/>
      <c r="B151" s="19"/>
      <c r="C151" s="18"/>
      <c r="D151" s="121" t="s">
        <v>154</v>
      </c>
      <c r="E151" s="18"/>
      <c r="F151" s="122" t="s">
        <v>472</v>
      </c>
      <c r="G151" s="18"/>
      <c r="H151" s="18"/>
      <c r="I151" s="18"/>
      <c r="J151" s="18"/>
      <c r="K151" s="18"/>
      <c r="L151" s="19"/>
      <c r="M151" s="118"/>
      <c r="N151" s="119"/>
      <c r="O151" s="111"/>
      <c r="P151" s="111"/>
      <c r="Q151" s="111"/>
      <c r="R151" s="111"/>
      <c r="S151" s="111"/>
      <c r="T151" s="120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9" t="s">
        <v>154</v>
      </c>
      <c r="AU151" s="9" t="s">
        <v>91</v>
      </c>
    </row>
    <row r="152" spans="1:65" s="21" customFormat="1" ht="29.25" x14ac:dyDescent="0.2">
      <c r="A152" s="18"/>
      <c r="B152" s="19"/>
      <c r="C152" s="18"/>
      <c r="D152" s="116" t="s">
        <v>184</v>
      </c>
      <c r="E152" s="18"/>
      <c r="F152" s="146" t="s">
        <v>473</v>
      </c>
      <c r="G152" s="18"/>
      <c r="H152" s="18"/>
      <c r="I152" s="18"/>
      <c r="J152" s="18"/>
      <c r="K152" s="18"/>
      <c r="L152" s="19"/>
      <c r="M152" s="118"/>
      <c r="N152" s="119"/>
      <c r="O152" s="111"/>
      <c r="P152" s="111"/>
      <c r="Q152" s="111"/>
      <c r="R152" s="111"/>
      <c r="S152" s="111"/>
      <c r="T152" s="120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9" t="s">
        <v>184</v>
      </c>
      <c r="AU152" s="9" t="s">
        <v>91</v>
      </c>
    </row>
    <row r="153" spans="1:65" s="21" customFormat="1" ht="16.5" customHeight="1" x14ac:dyDescent="0.2">
      <c r="A153" s="18"/>
      <c r="B153" s="19"/>
      <c r="C153" s="103" t="s">
        <v>209</v>
      </c>
      <c r="D153" s="103" t="s">
        <v>144</v>
      </c>
      <c r="E153" s="104" t="s">
        <v>474</v>
      </c>
      <c r="F153" s="105" t="s">
        <v>475</v>
      </c>
      <c r="G153" s="106" t="s">
        <v>182</v>
      </c>
      <c r="H153" s="107">
        <v>3</v>
      </c>
      <c r="I153" s="1"/>
      <c r="J153" s="108">
        <f>ROUND(I153*H153,2)</f>
        <v>0</v>
      </c>
      <c r="K153" s="105" t="s">
        <v>148</v>
      </c>
      <c r="L153" s="19"/>
      <c r="M153" s="109" t="s">
        <v>1</v>
      </c>
      <c r="N153" s="110" t="s">
        <v>46</v>
      </c>
      <c r="O153" s="111"/>
      <c r="P153" s="112">
        <f>O153*H153</f>
        <v>0</v>
      </c>
      <c r="Q153" s="112">
        <v>0</v>
      </c>
      <c r="R153" s="112">
        <f>Q153*H153</f>
        <v>0</v>
      </c>
      <c r="S153" s="112">
        <v>0</v>
      </c>
      <c r="T153" s="113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14" t="s">
        <v>402</v>
      </c>
      <c r="AT153" s="114" t="s">
        <v>144</v>
      </c>
      <c r="AU153" s="114" t="s">
        <v>91</v>
      </c>
      <c r="AY153" s="9" t="s">
        <v>139</v>
      </c>
      <c r="BE153" s="115">
        <f>IF(N153="základní",J153,0)</f>
        <v>0</v>
      </c>
      <c r="BF153" s="115">
        <f>IF(N153="snížená",J153,0)</f>
        <v>0</v>
      </c>
      <c r="BG153" s="115">
        <f>IF(N153="zákl. přenesená",J153,0)</f>
        <v>0</v>
      </c>
      <c r="BH153" s="115">
        <f>IF(N153="sníž. přenesená",J153,0)</f>
        <v>0</v>
      </c>
      <c r="BI153" s="115">
        <f>IF(N153="nulová",J153,0)</f>
        <v>0</v>
      </c>
      <c r="BJ153" s="9" t="s">
        <v>89</v>
      </c>
      <c r="BK153" s="115">
        <f>ROUND(I153*H153,2)</f>
        <v>0</v>
      </c>
      <c r="BL153" s="9" t="s">
        <v>402</v>
      </c>
      <c r="BM153" s="114" t="s">
        <v>476</v>
      </c>
    </row>
    <row r="154" spans="1:65" s="21" customFormat="1" x14ac:dyDescent="0.2">
      <c r="A154" s="18"/>
      <c r="B154" s="19"/>
      <c r="C154" s="18"/>
      <c r="D154" s="121" t="s">
        <v>154</v>
      </c>
      <c r="E154" s="18"/>
      <c r="F154" s="122" t="s">
        <v>477</v>
      </c>
      <c r="G154" s="18"/>
      <c r="H154" s="18"/>
      <c r="I154" s="18"/>
      <c r="J154" s="18"/>
      <c r="K154" s="18"/>
      <c r="L154" s="19"/>
      <c r="M154" s="118"/>
      <c r="N154" s="119"/>
      <c r="O154" s="111"/>
      <c r="P154" s="111"/>
      <c r="Q154" s="111"/>
      <c r="R154" s="111"/>
      <c r="S154" s="111"/>
      <c r="T154" s="120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T154" s="9" t="s">
        <v>154</v>
      </c>
      <c r="AU154" s="9" t="s">
        <v>91</v>
      </c>
    </row>
    <row r="155" spans="1:65" s="21" customFormat="1" ht="39" x14ac:dyDescent="0.2">
      <c r="A155" s="18"/>
      <c r="B155" s="19"/>
      <c r="C155" s="18"/>
      <c r="D155" s="116" t="s">
        <v>184</v>
      </c>
      <c r="E155" s="18"/>
      <c r="F155" s="146" t="s">
        <v>478</v>
      </c>
      <c r="G155" s="18"/>
      <c r="H155" s="18"/>
      <c r="I155" s="18"/>
      <c r="J155" s="18"/>
      <c r="K155" s="18"/>
      <c r="L155" s="19"/>
      <c r="M155" s="118"/>
      <c r="N155" s="119"/>
      <c r="O155" s="111"/>
      <c r="P155" s="111"/>
      <c r="Q155" s="111"/>
      <c r="R155" s="111"/>
      <c r="S155" s="111"/>
      <c r="T155" s="120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T155" s="9" t="s">
        <v>184</v>
      </c>
      <c r="AU155" s="9" t="s">
        <v>91</v>
      </c>
    </row>
    <row r="156" spans="1:65" s="21" customFormat="1" ht="16.5" customHeight="1" x14ac:dyDescent="0.2">
      <c r="A156" s="18"/>
      <c r="B156" s="19"/>
      <c r="C156" s="103" t="s">
        <v>216</v>
      </c>
      <c r="D156" s="103" t="s">
        <v>144</v>
      </c>
      <c r="E156" s="104" t="s">
        <v>479</v>
      </c>
      <c r="F156" s="105" t="s">
        <v>480</v>
      </c>
      <c r="G156" s="106" t="s">
        <v>182</v>
      </c>
      <c r="H156" s="107">
        <v>1</v>
      </c>
      <c r="I156" s="1"/>
      <c r="J156" s="108">
        <f>ROUND(I156*H156,2)</f>
        <v>0</v>
      </c>
      <c r="K156" s="105" t="s">
        <v>148</v>
      </c>
      <c r="L156" s="19"/>
      <c r="M156" s="109" t="s">
        <v>1</v>
      </c>
      <c r="N156" s="110" t="s">
        <v>46</v>
      </c>
      <c r="O156" s="111"/>
      <c r="P156" s="112">
        <f>O156*H156</f>
        <v>0</v>
      </c>
      <c r="Q156" s="112">
        <v>0</v>
      </c>
      <c r="R156" s="112">
        <f>Q156*H156</f>
        <v>0</v>
      </c>
      <c r="S156" s="112">
        <v>0</v>
      </c>
      <c r="T156" s="113">
        <f>S156*H156</f>
        <v>0</v>
      </c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R156" s="114" t="s">
        <v>402</v>
      </c>
      <c r="AT156" s="114" t="s">
        <v>144</v>
      </c>
      <c r="AU156" s="114" t="s">
        <v>91</v>
      </c>
      <c r="AY156" s="9" t="s">
        <v>139</v>
      </c>
      <c r="BE156" s="115">
        <f>IF(N156="základní",J156,0)</f>
        <v>0</v>
      </c>
      <c r="BF156" s="115">
        <f>IF(N156="snížená",J156,0)</f>
        <v>0</v>
      </c>
      <c r="BG156" s="115">
        <f>IF(N156="zákl. přenesená",J156,0)</f>
        <v>0</v>
      </c>
      <c r="BH156" s="115">
        <f>IF(N156="sníž. přenesená",J156,0)</f>
        <v>0</v>
      </c>
      <c r="BI156" s="115">
        <f>IF(N156="nulová",J156,0)</f>
        <v>0</v>
      </c>
      <c r="BJ156" s="9" t="s">
        <v>89</v>
      </c>
      <c r="BK156" s="115">
        <f>ROUND(I156*H156,2)</f>
        <v>0</v>
      </c>
      <c r="BL156" s="9" t="s">
        <v>402</v>
      </c>
      <c r="BM156" s="114" t="s">
        <v>481</v>
      </c>
    </row>
    <row r="157" spans="1:65" s="21" customFormat="1" x14ac:dyDescent="0.2">
      <c r="A157" s="18"/>
      <c r="B157" s="19"/>
      <c r="C157" s="18"/>
      <c r="D157" s="121" t="s">
        <v>154</v>
      </c>
      <c r="E157" s="18"/>
      <c r="F157" s="122" t="s">
        <v>482</v>
      </c>
      <c r="G157" s="18"/>
      <c r="H157" s="18"/>
      <c r="I157" s="18"/>
      <c r="J157" s="18"/>
      <c r="K157" s="18"/>
      <c r="L157" s="19"/>
      <c r="M157" s="118"/>
      <c r="N157" s="119"/>
      <c r="O157" s="111"/>
      <c r="P157" s="111"/>
      <c r="Q157" s="111"/>
      <c r="R157" s="111"/>
      <c r="S157" s="111"/>
      <c r="T157" s="120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T157" s="9" t="s">
        <v>154</v>
      </c>
      <c r="AU157" s="9" t="s">
        <v>91</v>
      </c>
    </row>
    <row r="158" spans="1:65" s="21" customFormat="1" ht="39" x14ac:dyDescent="0.2">
      <c r="A158" s="18"/>
      <c r="B158" s="19"/>
      <c r="C158" s="18"/>
      <c r="D158" s="116" t="s">
        <v>184</v>
      </c>
      <c r="E158" s="18"/>
      <c r="F158" s="146" t="s">
        <v>483</v>
      </c>
      <c r="G158" s="18"/>
      <c r="H158" s="18"/>
      <c r="I158" s="18"/>
      <c r="J158" s="18"/>
      <c r="K158" s="18"/>
      <c r="L158" s="19"/>
      <c r="M158" s="118"/>
      <c r="N158" s="119"/>
      <c r="O158" s="111"/>
      <c r="P158" s="111"/>
      <c r="Q158" s="111"/>
      <c r="R158" s="111"/>
      <c r="S158" s="111"/>
      <c r="T158" s="120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9" t="s">
        <v>184</v>
      </c>
      <c r="AU158" s="9" t="s">
        <v>91</v>
      </c>
    </row>
    <row r="159" spans="1:65" s="21" customFormat="1" ht="16.5" customHeight="1" x14ac:dyDescent="0.2">
      <c r="A159" s="18"/>
      <c r="B159" s="19"/>
      <c r="C159" s="103" t="s">
        <v>222</v>
      </c>
      <c r="D159" s="103" t="s">
        <v>144</v>
      </c>
      <c r="E159" s="104" t="s">
        <v>484</v>
      </c>
      <c r="F159" s="105" t="s">
        <v>485</v>
      </c>
      <c r="G159" s="106" t="s">
        <v>182</v>
      </c>
      <c r="H159" s="107">
        <v>3</v>
      </c>
      <c r="I159" s="1"/>
      <c r="J159" s="108">
        <f>ROUND(I159*H159,2)</f>
        <v>0</v>
      </c>
      <c r="K159" s="105" t="s">
        <v>148</v>
      </c>
      <c r="L159" s="19"/>
      <c r="M159" s="109" t="s">
        <v>1</v>
      </c>
      <c r="N159" s="110" t="s">
        <v>46</v>
      </c>
      <c r="O159" s="111"/>
      <c r="P159" s="112">
        <f>O159*H159</f>
        <v>0</v>
      </c>
      <c r="Q159" s="112">
        <v>0</v>
      </c>
      <c r="R159" s="112">
        <f>Q159*H159</f>
        <v>0</v>
      </c>
      <c r="S159" s="112">
        <v>0</v>
      </c>
      <c r="T159" s="113">
        <f>S159*H159</f>
        <v>0</v>
      </c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R159" s="114" t="s">
        <v>402</v>
      </c>
      <c r="AT159" s="114" t="s">
        <v>144</v>
      </c>
      <c r="AU159" s="114" t="s">
        <v>91</v>
      </c>
      <c r="AY159" s="9" t="s">
        <v>139</v>
      </c>
      <c r="BE159" s="115">
        <f>IF(N159="základní",J159,0)</f>
        <v>0</v>
      </c>
      <c r="BF159" s="115">
        <f>IF(N159="snížená",J159,0)</f>
        <v>0</v>
      </c>
      <c r="BG159" s="115">
        <f>IF(N159="zákl. přenesená",J159,0)</f>
        <v>0</v>
      </c>
      <c r="BH159" s="115">
        <f>IF(N159="sníž. přenesená",J159,0)</f>
        <v>0</v>
      </c>
      <c r="BI159" s="115">
        <f>IF(N159="nulová",J159,0)</f>
        <v>0</v>
      </c>
      <c r="BJ159" s="9" t="s">
        <v>89</v>
      </c>
      <c r="BK159" s="115">
        <f>ROUND(I159*H159,2)</f>
        <v>0</v>
      </c>
      <c r="BL159" s="9" t="s">
        <v>402</v>
      </c>
      <c r="BM159" s="114" t="s">
        <v>486</v>
      </c>
    </row>
    <row r="160" spans="1:65" s="21" customFormat="1" x14ac:dyDescent="0.2">
      <c r="A160" s="18"/>
      <c r="B160" s="19"/>
      <c r="C160" s="18"/>
      <c r="D160" s="121" t="s">
        <v>154</v>
      </c>
      <c r="E160" s="18"/>
      <c r="F160" s="122" t="s">
        <v>487</v>
      </c>
      <c r="G160" s="18"/>
      <c r="H160" s="18"/>
      <c r="I160" s="18"/>
      <c r="J160" s="18"/>
      <c r="K160" s="18"/>
      <c r="L160" s="19"/>
      <c r="M160" s="118"/>
      <c r="N160" s="119"/>
      <c r="O160" s="111"/>
      <c r="P160" s="111"/>
      <c r="Q160" s="111"/>
      <c r="R160" s="111"/>
      <c r="S160" s="111"/>
      <c r="T160" s="120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T160" s="9" t="s">
        <v>154</v>
      </c>
      <c r="AU160" s="9" t="s">
        <v>91</v>
      </c>
    </row>
    <row r="161" spans="1:65" s="21" customFormat="1" ht="39" x14ac:dyDescent="0.2">
      <c r="A161" s="18"/>
      <c r="B161" s="19"/>
      <c r="C161" s="18"/>
      <c r="D161" s="116" t="s">
        <v>184</v>
      </c>
      <c r="E161" s="18"/>
      <c r="F161" s="146" t="s">
        <v>488</v>
      </c>
      <c r="G161" s="18"/>
      <c r="H161" s="18"/>
      <c r="I161" s="18"/>
      <c r="J161" s="18"/>
      <c r="K161" s="18"/>
      <c r="L161" s="19"/>
      <c r="M161" s="118"/>
      <c r="N161" s="119"/>
      <c r="O161" s="111"/>
      <c r="P161" s="111"/>
      <c r="Q161" s="111"/>
      <c r="R161" s="111"/>
      <c r="S161" s="111"/>
      <c r="T161" s="120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9" t="s">
        <v>184</v>
      </c>
      <c r="AU161" s="9" t="s">
        <v>91</v>
      </c>
    </row>
    <row r="162" spans="1:65" s="90" customFormat="1" ht="22.9" customHeight="1" x14ac:dyDescent="0.2">
      <c r="B162" s="91"/>
      <c r="D162" s="92" t="s">
        <v>80</v>
      </c>
      <c r="E162" s="101" t="s">
        <v>489</v>
      </c>
      <c r="F162" s="101" t="s">
        <v>490</v>
      </c>
      <c r="J162" s="102">
        <f>BK162</f>
        <v>0</v>
      </c>
      <c r="L162" s="91"/>
      <c r="M162" s="95"/>
      <c r="N162" s="96"/>
      <c r="O162" s="96"/>
      <c r="P162" s="97">
        <f>SUM(P163:P168)</f>
        <v>0</v>
      </c>
      <c r="Q162" s="96"/>
      <c r="R162" s="97">
        <f>SUM(R163:R168)</f>
        <v>0</v>
      </c>
      <c r="S162" s="96"/>
      <c r="T162" s="98">
        <f>SUM(T163:T168)</f>
        <v>0</v>
      </c>
      <c r="AR162" s="92" t="s">
        <v>138</v>
      </c>
      <c r="AT162" s="99" t="s">
        <v>80</v>
      </c>
      <c r="AU162" s="99" t="s">
        <v>89</v>
      </c>
      <c r="AY162" s="92" t="s">
        <v>139</v>
      </c>
      <c r="BK162" s="100">
        <f>SUM(BK163:BK168)</f>
        <v>0</v>
      </c>
    </row>
    <row r="163" spans="1:65" s="21" customFormat="1" ht="16.5" customHeight="1" x14ac:dyDescent="0.2">
      <c r="A163" s="18"/>
      <c r="B163" s="19"/>
      <c r="C163" s="103">
        <v>13</v>
      </c>
      <c r="D163" s="103" t="s">
        <v>144</v>
      </c>
      <c r="E163" s="104" t="s">
        <v>491</v>
      </c>
      <c r="F163" s="105" t="s">
        <v>492</v>
      </c>
      <c r="G163" s="106" t="s">
        <v>182</v>
      </c>
      <c r="H163" s="107">
        <v>1</v>
      </c>
      <c r="I163" s="1"/>
      <c r="J163" s="108">
        <f>ROUND(I163*H163,2)</f>
        <v>0</v>
      </c>
      <c r="K163" s="105" t="s">
        <v>148</v>
      </c>
      <c r="L163" s="19"/>
      <c r="M163" s="109" t="s">
        <v>1</v>
      </c>
      <c r="N163" s="110" t="s">
        <v>46</v>
      </c>
      <c r="O163" s="111"/>
      <c r="P163" s="112">
        <f>O163*H163</f>
        <v>0</v>
      </c>
      <c r="Q163" s="112">
        <v>0</v>
      </c>
      <c r="R163" s="112">
        <f>Q163*H163</f>
        <v>0</v>
      </c>
      <c r="S163" s="112">
        <v>0</v>
      </c>
      <c r="T163" s="113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14" t="s">
        <v>402</v>
      </c>
      <c r="AT163" s="114" t="s">
        <v>144</v>
      </c>
      <c r="AU163" s="114" t="s">
        <v>91</v>
      </c>
      <c r="AY163" s="9" t="s">
        <v>139</v>
      </c>
      <c r="BE163" s="115">
        <f>IF(N163="základní",J163,0)</f>
        <v>0</v>
      </c>
      <c r="BF163" s="115">
        <f>IF(N163="snížená",J163,0)</f>
        <v>0</v>
      </c>
      <c r="BG163" s="115">
        <f>IF(N163="zákl. přenesená",J163,0)</f>
        <v>0</v>
      </c>
      <c r="BH163" s="115">
        <f>IF(N163="sníž. přenesená",J163,0)</f>
        <v>0</v>
      </c>
      <c r="BI163" s="115">
        <f>IF(N163="nulová",J163,0)</f>
        <v>0</v>
      </c>
      <c r="BJ163" s="9" t="s">
        <v>89</v>
      </c>
      <c r="BK163" s="115">
        <f>ROUND(I163*H163,2)</f>
        <v>0</v>
      </c>
      <c r="BL163" s="9" t="s">
        <v>402</v>
      </c>
      <c r="BM163" s="114" t="s">
        <v>493</v>
      </c>
    </row>
    <row r="164" spans="1:65" s="21" customFormat="1" x14ac:dyDescent="0.2">
      <c r="A164" s="18"/>
      <c r="B164" s="19"/>
      <c r="C164" s="18"/>
      <c r="D164" s="121" t="s">
        <v>154</v>
      </c>
      <c r="E164" s="18"/>
      <c r="F164" s="122" t="s">
        <v>494</v>
      </c>
      <c r="G164" s="18"/>
      <c r="H164" s="18"/>
      <c r="I164" s="18"/>
      <c r="J164" s="18"/>
      <c r="K164" s="18"/>
      <c r="L164" s="19"/>
      <c r="M164" s="118"/>
      <c r="N164" s="119"/>
      <c r="O164" s="111"/>
      <c r="P164" s="111"/>
      <c r="Q164" s="111"/>
      <c r="R164" s="111"/>
      <c r="S164" s="111"/>
      <c r="T164" s="120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9" t="s">
        <v>154</v>
      </c>
      <c r="AU164" s="9" t="s">
        <v>91</v>
      </c>
    </row>
    <row r="165" spans="1:65" s="21" customFormat="1" ht="68.25" x14ac:dyDescent="0.2">
      <c r="A165" s="18"/>
      <c r="B165" s="19"/>
      <c r="C165" s="18"/>
      <c r="D165" s="116" t="s">
        <v>184</v>
      </c>
      <c r="E165" s="18"/>
      <c r="F165" s="146" t="s">
        <v>495</v>
      </c>
      <c r="G165" s="18"/>
      <c r="H165" s="18"/>
      <c r="I165" s="18"/>
      <c r="J165" s="18"/>
      <c r="K165" s="18"/>
      <c r="L165" s="19"/>
      <c r="M165" s="118"/>
      <c r="N165" s="119"/>
      <c r="O165" s="111"/>
      <c r="P165" s="111"/>
      <c r="Q165" s="111"/>
      <c r="R165" s="111"/>
      <c r="S165" s="111"/>
      <c r="T165" s="120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T165" s="9" t="s">
        <v>184</v>
      </c>
      <c r="AU165" s="9" t="s">
        <v>91</v>
      </c>
    </row>
    <row r="166" spans="1:65" s="21" customFormat="1" ht="16.5" customHeight="1" x14ac:dyDescent="0.2">
      <c r="A166" s="18"/>
      <c r="B166" s="19"/>
      <c r="C166" s="103">
        <v>14</v>
      </c>
      <c r="D166" s="103" t="s">
        <v>144</v>
      </c>
      <c r="E166" s="104" t="s">
        <v>496</v>
      </c>
      <c r="F166" s="105" t="s">
        <v>497</v>
      </c>
      <c r="G166" s="106" t="s">
        <v>182</v>
      </c>
      <c r="H166" s="107">
        <v>3</v>
      </c>
      <c r="I166" s="1"/>
      <c r="J166" s="108">
        <f>ROUND(I166*H166,2)</f>
        <v>0</v>
      </c>
      <c r="K166" s="105" t="s">
        <v>148</v>
      </c>
      <c r="L166" s="19"/>
      <c r="M166" s="109" t="s">
        <v>1</v>
      </c>
      <c r="N166" s="110" t="s">
        <v>46</v>
      </c>
      <c r="O166" s="111"/>
      <c r="P166" s="112">
        <f>O166*H166</f>
        <v>0</v>
      </c>
      <c r="Q166" s="112">
        <v>0</v>
      </c>
      <c r="R166" s="112">
        <f>Q166*H166</f>
        <v>0</v>
      </c>
      <c r="S166" s="112">
        <v>0</v>
      </c>
      <c r="T166" s="113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14" t="s">
        <v>402</v>
      </c>
      <c r="AT166" s="114" t="s">
        <v>144</v>
      </c>
      <c r="AU166" s="114" t="s">
        <v>91</v>
      </c>
      <c r="AY166" s="9" t="s">
        <v>139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9" t="s">
        <v>89</v>
      </c>
      <c r="BK166" s="115">
        <f>ROUND(I166*H166,2)</f>
        <v>0</v>
      </c>
      <c r="BL166" s="9" t="s">
        <v>402</v>
      </c>
      <c r="BM166" s="114" t="s">
        <v>498</v>
      </c>
    </row>
    <row r="167" spans="1:65" s="21" customFormat="1" x14ac:dyDescent="0.2">
      <c r="A167" s="18"/>
      <c r="B167" s="19"/>
      <c r="C167" s="18"/>
      <c r="D167" s="121" t="s">
        <v>154</v>
      </c>
      <c r="E167" s="18"/>
      <c r="F167" s="122" t="s">
        <v>499</v>
      </c>
      <c r="G167" s="18"/>
      <c r="H167" s="18"/>
      <c r="I167" s="18"/>
      <c r="J167" s="18"/>
      <c r="K167" s="18"/>
      <c r="L167" s="19"/>
      <c r="M167" s="118"/>
      <c r="N167" s="119"/>
      <c r="O167" s="111"/>
      <c r="P167" s="111"/>
      <c r="Q167" s="111"/>
      <c r="R167" s="111"/>
      <c r="S167" s="111"/>
      <c r="T167" s="120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9" t="s">
        <v>154</v>
      </c>
      <c r="AU167" s="9" t="s">
        <v>91</v>
      </c>
    </row>
    <row r="168" spans="1:65" s="21" customFormat="1" ht="39" x14ac:dyDescent="0.2">
      <c r="A168" s="18"/>
      <c r="B168" s="19"/>
      <c r="C168" s="18"/>
      <c r="D168" s="116" t="s">
        <v>184</v>
      </c>
      <c r="E168" s="18"/>
      <c r="F168" s="146" t="s">
        <v>500</v>
      </c>
      <c r="G168" s="18"/>
      <c r="H168" s="18"/>
      <c r="I168" s="18"/>
      <c r="J168" s="18"/>
      <c r="K168" s="18"/>
      <c r="L168" s="19"/>
      <c r="M168" s="147"/>
      <c r="N168" s="148"/>
      <c r="O168" s="149"/>
      <c r="P168" s="149"/>
      <c r="Q168" s="149"/>
      <c r="R168" s="149"/>
      <c r="S168" s="149"/>
      <c r="T168" s="150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T168" s="9" t="s">
        <v>184</v>
      </c>
      <c r="AU168" s="9" t="s">
        <v>91</v>
      </c>
    </row>
    <row r="169" spans="1:65" s="21" customFormat="1" ht="6.95" customHeight="1" x14ac:dyDescent="0.2">
      <c r="A169" s="18"/>
      <c r="B169" s="55"/>
      <c r="C169" s="56"/>
      <c r="D169" s="56"/>
      <c r="E169" s="56"/>
      <c r="F169" s="56"/>
      <c r="G169" s="56"/>
      <c r="H169" s="56"/>
      <c r="I169" s="56"/>
      <c r="J169" s="56"/>
      <c r="K169" s="56"/>
      <c r="L169" s="19"/>
      <c r="M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</row>
  </sheetData>
  <sheetProtection algorithmName="SHA-512" hashValue="Oi/ze5jqZsoonSHrfddF6EqHP0Og6gTT4VxFLhzeMkG88cd8LT1UA65YJW9Ql8E5+6hnDvcw/EGGCntIlZ2kWg==" saltValue="7OB2Y/tISKKQqjzswdqrgg==" spinCount="100000" sheet="1" objects="1" scenarios="1"/>
  <autoFilter ref="C120:K16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5" r:id="rId1"/>
    <hyperlink ref="F128" r:id="rId2"/>
    <hyperlink ref="F131" r:id="rId3"/>
    <hyperlink ref="F134" r:id="rId4"/>
    <hyperlink ref="F137" r:id="rId5"/>
    <hyperlink ref="F141" r:id="rId6"/>
    <hyperlink ref="F145" r:id="rId7"/>
    <hyperlink ref="F148" r:id="rId8"/>
    <hyperlink ref="F151" r:id="rId9"/>
    <hyperlink ref="F154" r:id="rId10"/>
    <hyperlink ref="F157" r:id="rId11"/>
    <hyperlink ref="F160" r:id="rId12"/>
    <hyperlink ref="F164" r:id="rId13"/>
    <hyperlink ref="F167" r:id="rId1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Oprava Gallových řet...</vt:lpstr>
      <vt:lpstr>02 - Oprava Gallových řet...</vt:lpstr>
      <vt:lpstr>03 - Oprava Gallových řet...</vt:lpstr>
      <vt:lpstr>04 - Vedlejší a ostatní n...</vt:lpstr>
      <vt:lpstr>'01 - Oprava Gallových řet...'!Názvy_tisku</vt:lpstr>
      <vt:lpstr>'02 - Oprava Gallových řet...'!Názvy_tisku</vt:lpstr>
      <vt:lpstr>'03 - Oprava Gallových řet...'!Názvy_tisku</vt:lpstr>
      <vt:lpstr>'04 - Vedlejší a ostatní n...'!Názvy_tisku</vt:lpstr>
      <vt:lpstr>'Rekapitulace stavby'!Názvy_tisku</vt:lpstr>
      <vt:lpstr>'01 - Oprava Gallových řet...'!Oblast_tisku</vt:lpstr>
      <vt:lpstr>'02 - Oprava Gallových řet...'!Oblast_tisku</vt:lpstr>
      <vt:lpstr>'03 - Oprava Gallových řet...'!Oblast_tisku</vt:lpstr>
      <vt:lpstr>'04 -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Ing. Štěpán Havlas</cp:lastModifiedBy>
  <dcterms:created xsi:type="dcterms:W3CDTF">2022-09-16T07:16:06Z</dcterms:created>
  <dcterms:modified xsi:type="dcterms:W3CDTF">2022-10-21T07:04:45Z</dcterms:modified>
</cp:coreProperties>
</file>